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2" sheetId="1" state="visible" r:id="rId3"/>
  </sheets>
  <definedNames>
    <definedName function="false" hidden="false" localSheetId="0" name="_xlnm.Print_Area" vbProcedure="false">'Приложение 2'!$A$1:$G$148</definedName>
    <definedName function="false" hidden="false" localSheetId="0" name="_xlnm.Print_Titles" vbProcedure="false">'Приложение 2'!$3:$5</definedName>
    <definedName function="false" hidden="true" localSheetId="0" name="_xlnm._FilterDatabase" vbProcedure="false">'Приложение 2'!$A$5:$G$140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<sst xmlns="http://schemas.openxmlformats.org/spreadsheetml/2006/main" count="220" uniqueCount="102">
  <si>
    <t xml:space="preserve">Приложение 3</t>
  </si>
  <si>
    <t xml:space="preserve">Сведения об освоении бюджетных ассигнований по государственным программам Камчатского края</t>
  </si>
  <si>
    <t xml:space="preserve">№ п/п</t>
  </si>
  <si>
    <t xml:space="preserve">Наименование государственной программы Камчатского края</t>
  </si>
  <si>
    <t xml:space="preserve">Источники ресурсного обеспечения</t>
  </si>
  <si>
    <t xml:space="preserve">Предусмотрено на 31.12.2023</t>
  </si>
  <si>
    <t xml:space="preserve">Профинансировано</t>
  </si>
  <si>
    <t xml:space="preserve">Освоено </t>
  </si>
  <si>
    <t xml:space="preserve">Степень соответствия запланированному уровню затрат </t>
  </si>
  <si>
    <t xml:space="preserve">Итого </t>
  </si>
  <si>
    <t xml:space="preserve">всего:</t>
  </si>
  <si>
    <t xml:space="preserve">федеральный бюджет </t>
  </si>
  <si>
    <t xml:space="preserve">краевой бюджет</t>
  </si>
  <si>
    <t xml:space="preserve">местные бюджеты</t>
  </si>
  <si>
    <t xml:space="preserve">государственные внебюджетные фонды, в т.ч.</t>
  </si>
  <si>
    <t xml:space="preserve">страховые взносы на обязательное медицинское страхование неработающего населения из краевого бюджета</t>
  </si>
  <si>
    <t xml:space="preserve">прочие внебюджетные источники</t>
  </si>
  <si>
    <t xml:space="preserve">за счет средств Фонда пенсионного и социального страхования Российской Федерации</t>
  </si>
  <si>
    <t xml:space="preserve">безвозмездные поступления от негосударственных организаций</t>
  </si>
  <si>
    <t xml:space="preserve">Фонд капитального ремонта многоквартирных домов Камчатского края</t>
  </si>
  <si>
    <t xml:space="preserve">Фонд развития территорий</t>
  </si>
  <si>
    <t xml:space="preserve">1.</t>
  </si>
  <si>
    <t xml:space="preserve">"Развитие здравоохранения Камчатского края"</t>
  </si>
  <si>
    <t xml:space="preserve">краевой бюджет (без учета МБТ Территориальному ФОМС Камчатского края)</t>
  </si>
  <si>
    <t xml:space="preserve">2.</t>
  </si>
  <si>
    <t xml:space="preserve">"Развитие образования в Камчатском крае"</t>
  </si>
  <si>
    <t xml:space="preserve">3. </t>
  </si>
  <si>
    <t xml:space="preserve">"Развитие культуры в Камчатском крае"</t>
  </si>
  <si>
    <t xml:space="preserve">4.</t>
  </si>
  <si>
    <t xml:space="preserve">"Семья и дети Камчатки"</t>
  </si>
  <si>
    <t xml:space="preserve">5. </t>
  </si>
  <si>
    <t xml:space="preserve">"Социальная поддержка граждан в Камчатском крае"</t>
  </si>
  <si>
    <t xml:space="preserve">за счет средств Фонда развития территорий</t>
  </si>
  <si>
    <t xml:space="preserve">6.</t>
  </si>
  <si>
    <t xml:space="preserve">"Содействие занятости населения Камчатского края"</t>
  </si>
  <si>
    <t xml:space="preserve">7. </t>
  </si>
  <si>
    <r>
      <rPr>
        <sz val="10"/>
        <rFont val="Times New Roman"/>
        <family val="1"/>
        <charset val="1"/>
      </rPr>
      <t xml:space="preserve">"</t>
    </r>
    <r>
      <rPr>
        <sz val="10"/>
        <color rgb="FF000000"/>
        <rFont val="Times New Roman"/>
        <family val="1"/>
        <charset val="204"/>
      </rPr>
      <t xml:space="preserve">Развитие физической культуры и спорта </t>
    </r>
    <r>
      <rPr>
        <sz val="10"/>
        <rFont val="Times New Roman"/>
        <family val="1"/>
        <charset val="1"/>
      </rPr>
      <t xml:space="preserve">в Камчатском крае"</t>
    </r>
  </si>
  <si>
    <t xml:space="preserve">8. </t>
  </si>
  <si>
    <t xml:space="preserve">"Развитие экономики и внешнеэкономической деятельности Камчатского края"</t>
  </si>
  <si>
    <t xml:space="preserve">9.</t>
  </si>
  <si>
    <t xml:space="preserve">"Развитие сельского хозяйства и регулирование рынков сельскохозяйственной продукции, сырья и продовольствия Камчатского края"</t>
  </si>
  <si>
    <t xml:space="preserve">10.</t>
  </si>
  <si>
    <t xml:space="preserve">"Обеспечение доступным и комфортным жильем жителей Камчатского края"</t>
  </si>
  <si>
    <t xml:space="preserve">11.</t>
  </si>
  <si>
    <t xml:space="preserve">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</si>
  <si>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12.</t>
  </si>
  <si>
    <t xml:space="preserve">"Развитие транспортной системы в Камчатском крае"</t>
  </si>
  <si>
    <t xml:space="preserve">13. </t>
  </si>
  <si>
    <t xml:space="preserve">"Совершенствование управления имуществом, находящимся в государственной собственности Камчатского края"</t>
  </si>
  <si>
    <t xml:space="preserve">местный бюджет</t>
  </si>
  <si>
    <t xml:space="preserve">14.</t>
  </si>
  <si>
    <t xml:space="preserve">"Развитие рыбохозяйственного комплекса Камчатского края"</t>
  </si>
  <si>
    <t xml:space="preserve">15.</t>
  </si>
  <si>
    <t xml:space="preserve">"Охрана окружающей среды, воспроизводство и использование природных ресурсов в Камчатском крае"</t>
  </si>
  <si>
    <t xml:space="preserve">16.</t>
  </si>
  <si>
    <t xml:space="preserve">"Безопасная Камчатка"</t>
  </si>
  <si>
    <t xml:space="preserve">17.</t>
  </si>
  <si>
    <t xml:space="preserve">"Развитие лесного хозяйства Камчатского края"</t>
  </si>
  <si>
    <t xml:space="preserve">18.</t>
  </si>
  <si>
    <t xml:space="preserve">"Развитие внутреннего и въездного туризма в Камчатском крае"</t>
  </si>
  <si>
    <t xml:space="preserve">19.</t>
  </si>
  <si>
    <t xml:space="preserve">"Реализация государственной национальной политики и укрепление гражданского единства в Камчатском крае"</t>
  </si>
  <si>
    <t xml:space="preserve">20.</t>
  </si>
  <si>
    <t xml:space="preserve">"Цифровая трансформация в Камчатском крае"</t>
  </si>
  <si>
    <t xml:space="preserve">21.</t>
  </si>
  <si>
    <t xml:space="preserve">"Управление государственными финансами Камчатского края"</t>
  </si>
  <si>
    <t xml:space="preserve">22.</t>
  </si>
  <si>
    <t xml:space="preserve">"Социальное и экономическое развитие территории с особым статусом "Корякский округ" </t>
  </si>
  <si>
    <t xml:space="preserve">федеральный бюджет</t>
  </si>
  <si>
    <t xml:space="preserve">краевой бюджет (без учета мероприятий иных государственных программ)*</t>
  </si>
  <si>
    <t xml:space="preserve">за счет средств внебюджетных фондов</t>
  </si>
  <si>
    <t xml:space="preserve">за счет безвозмездных поступлений от негосударственных организаций</t>
  </si>
  <si>
    <t xml:space="preserve">за счет прочих внебюджетных источников</t>
  </si>
  <si>
    <t xml:space="preserve">за счет средств Фонда капитального ремонта многоквартирных домов Камчатского края</t>
  </si>
  <si>
    <t xml:space="preserve">"Обращение с отходами производства и потребления в Камчатском крае"</t>
  </si>
  <si>
    <t xml:space="preserve">24.</t>
  </si>
  <si>
    <t xml:space="preserve">"Формирование современной городской среды в Камчатском крае"</t>
  </si>
  <si>
    <t xml:space="preserve">Всего:</t>
  </si>
  <si>
    <t xml:space="preserve">25.</t>
  </si>
  <si>
    <t xml:space="preserve">"Оказание содействия добровольному переселению в Камчатский край соотечественников, проживающих за рубежом"</t>
  </si>
  <si>
    <t xml:space="preserve">"Комплексное развитие сельских территорий Камчатского края"</t>
  </si>
  <si>
    <t xml:space="preserve">"Сохранение языков коренных малочисленных народов Севера, Сибири и Дальнего Востока, проживающих в Камчатском крае"</t>
  </si>
  <si>
    <t xml:space="preserve">
* - в рамках мероприятий государственной программы Камчатского края "Социальное и экономическое развитие территории с особым статусом "Корякский округ" </t>
  </si>
  <si>
    <t xml:space="preserve">всего (бюджет)</t>
  </si>
  <si>
    <t xml:space="preserve">ФБ</t>
  </si>
  <si>
    <t xml:space="preserve">КБ</t>
  </si>
  <si>
    <t xml:space="preserve">Итого по федеральному бюджету</t>
  </si>
  <si>
    <t xml:space="preserve">Итого по краевому бюджету</t>
  </si>
  <si>
    <t xml:space="preserve">Итого за счет страховых взносов на обязательное медицинское страхование неработающего населения из краевого бюджета</t>
  </si>
  <si>
    <t xml:space="preserve">Итого безвозмездные поступления от негосударственных организаций</t>
  </si>
  <si>
    <t xml:space="preserve">Итого за счет средств бюджета Пенсионного фонда Российской </t>
  </si>
  <si>
    <t xml:space="preserve">Итого за счет средств Фонда содействия реформированию ЖКХ</t>
  </si>
  <si>
    <t xml:space="preserve">Расходы за счет средств федерального бюджета </t>
  </si>
  <si>
    <t xml:space="preserve">программные меропр</t>
  </si>
  <si>
    <t xml:space="preserve">инвестиции</t>
  </si>
  <si>
    <t xml:space="preserve">Расходы за счет средств краевого бюджета</t>
  </si>
  <si>
    <t xml:space="preserve">Расходы за счет безвозмездных поступлений от негосударственных организаций текущего года</t>
  </si>
  <si>
    <t xml:space="preserve">Расходы за счет средств бюджета Пенсионного фонда Российской </t>
  </si>
  <si>
    <t xml:space="preserve">Расходы за счет средств Фонда содействия реформированию ЖКХ</t>
  </si>
  <si>
    <t xml:space="preserve">Всего</t>
  </si>
  <si>
    <t xml:space="preserve">Непрограммные расходы</t>
  </si>
  <si>
    <t xml:space="preserve">Всего плюс непрограммные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</si>
</sst>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.0"/>
    <numFmt numFmtId="167" formatCode="#,##0.00"/>
    <numFmt numFmtId="168" formatCode="#,##0.00_р_."/>
    <numFmt numFmtId="169" formatCode="#,##0.00000"/>
    <numFmt numFmtId="170" formatCode="#,##0.0000"/>
  </numFmts>
  <fonts count="1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1"/>
    </font>
    <font>
      <sz val="14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i val="true"/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i val="true"/>
      <sz val="10"/>
      <name val="Times New Roman"/>
      <family val="1"/>
      <charset val="1"/>
    </font>
    <font>
      <sz val="9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2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6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7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2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4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4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4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7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4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3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4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2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2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0" xfId="20"/>
    <cellStyle name="Обычный 2" xfId="21"/>
    <cellStyle name="Обычный 2 2" xfId="22"/>
    <cellStyle name="Обычный 3" xfId="23"/>
    <cellStyle name="Обычный 4" xfId="24"/>
    <cellStyle name="Обычный 5" xfId="25"/>
  </cellStyles>
  <dxfs count="2"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tru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C1" colorId="64" zoomScale="90" zoomScaleNormal="75" zoomScalePageLayoutView="90" workbookViewId="0">
      <pane xSplit="0" ySplit="4" topLeftCell="A75" activePane="bottomLeft" state="frozen"/>
      <selection pane="topLeft" activeCell="C1" activeCellId="0" sqref="C1"/>
      <selection pane="bottomLeft" activeCell="F79" activeCellId="0" sqref="F79"/>
    </sheetView>
  </sheetViews>
  <sheetFormatPr defaultColWidth="8.71484375" defaultRowHeight="15" zeroHeight="false" outlineLevelRow="0" outlineLevelCol="0"/>
  <cols>
    <col collapsed="false" customWidth="true" hidden="false" outlineLevel="0" max="2" min="2" style="1" width="36.71"/>
    <col collapsed="false" customWidth="true" hidden="false" outlineLevel="0" max="3" min="3" style="1" width="39.42"/>
    <col collapsed="false" customWidth="true" hidden="false" outlineLevel="0" max="6" min="4" style="1" width="18.71"/>
    <col collapsed="false" customWidth="true" hidden="false" outlineLevel="0" max="7" min="7" style="1" width="18.29"/>
    <col collapsed="false" customWidth="true" hidden="false" outlineLevel="0" max="16384" min="16382" style="1" width="11.53"/>
  </cols>
  <sheetData>
    <row r="1" customFormat="false" ht="20.25" hidden="false" customHeight="true" outlineLevel="0" collapsed="false">
      <c r="A1" s="2"/>
      <c r="B1" s="2"/>
      <c r="C1" s="3"/>
      <c r="D1" s="3"/>
      <c r="E1" s="2"/>
      <c r="F1" s="4" t="s">
        <v>0</v>
      </c>
      <c r="G1" s="4"/>
    </row>
    <row r="2" customFormat="false" ht="26.25" hidden="false" customHeight="true" outlineLevel="0" collapsed="false">
      <c r="A2" s="5" t="s">
        <v>1</v>
      </c>
      <c r="B2" s="5"/>
      <c r="C2" s="5"/>
      <c r="D2" s="5"/>
      <c r="E2" s="5"/>
      <c r="F2" s="5"/>
      <c r="G2" s="5"/>
    </row>
    <row r="3" customFormat="false" ht="15" hidden="false" customHeight="true" outlineLevel="0" collapsed="false">
      <c r="A3" s="6" t="s">
        <v>2</v>
      </c>
      <c r="B3" s="7" t="s">
        <v>3</v>
      </c>
      <c r="C3" s="8" t="s">
        <v>4</v>
      </c>
      <c r="D3" s="9"/>
      <c r="E3" s="10"/>
      <c r="F3" s="10"/>
      <c r="G3" s="11"/>
    </row>
    <row r="4" customFormat="false" ht="53.25" hidden="false" customHeight="true" outlineLevel="0" collapsed="false">
      <c r="A4" s="6"/>
      <c r="B4" s="7"/>
      <c r="C4" s="8"/>
      <c r="D4" s="12" t="s">
        <v>5</v>
      </c>
      <c r="E4" s="13" t="s">
        <v>6</v>
      </c>
      <c r="F4" s="13" t="s">
        <v>7</v>
      </c>
      <c r="G4" s="14" t="s">
        <v>8</v>
      </c>
    </row>
    <row r="5" customFormat="false" ht="15" hidden="false" customHeight="false" outlineLevel="0" collapsed="false">
      <c r="A5" s="15" t="n">
        <v>1</v>
      </c>
      <c r="B5" s="16" t="n">
        <v>2</v>
      </c>
      <c r="C5" s="17" t="n">
        <v>3</v>
      </c>
      <c r="D5" s="17" t="n">
        <v>4</v>
      </c>
      <c r="E5" s="16" t="n">
        <v>5</v>
      </c>
      <c r="F5" s="16" t="n">
        <v>6</v>
      </c>
      <c r="G5" s="16" t="n">
        <v>7</v>
      </c>
    </row>
    <row r="6" customFormat="false" ht="15" hidden="false" customHeight="false" outlineLevel="0" collapsed="false">
      <c r="A6" s="15"/>
      <c r="B6" s="18" t="s">
        <v>9</v>
      </c>
      <c r="C6" s="19" t="s">
        <v>10</v>
      </c>
      <c r="D6" s="20" t="n">
        <f aca="false">SUM(D7:D10,D12:D16)</f>
        <v>131937504.85652</v>
      </c>
      <c r="E6" s="20" t="n">
        <f aca="false">SUM(E7:E10,E12:E16)</f>
        <v>128466325.38832</v>
      </c>
      <c r="F6" s="20" t="n">
        <f aca="false">SUM(F7:F10,F12:F16)</f>
        <v>127893972.56735</v>
      </c>
      <c r="G6" s="21" t="n">
        <f aca="false">F6/D6</f>
        <v>0.969352669708532</v>
      </c>
    </row>
    <row r="7" customFormat="false" ht="15" hidden="false" customHeight="false" outlineLevel="0" collapsed="false">
      <c r="A7" s="15"/>
      <c r="B7" s="18"/>
      <c r="C7" s="22" t="s">
        <v>11</v>
      </c>
      <c r="D7" s="23" t="n">
        <f aca="false">SUM(D19,D24,D28,D33,D36,D42,D45,D50,D56,D61,D67,D74,D78,D82,D86,D93,D96,D101,D107,D110,D122,D126,D130,D133,D138)</f>
        <v>19885354.67062</v>
      </c>
      <c r="E7" s="23" t="n">
        <f aca="false">SUM(E19,E24,E28,E33,E36,E42,E45,E50,E56,E61,E67,E74,E78,E82,E86,E93,E96,E101,E107,E110,E122,E126,E130,E133,E138)</f>
        <v>18210062.61206</v>
      </c>
      <c r="F7" s="23" t="n">
        <f aca="false">SUM(F19,F24,F28,F33,F36,F42,F45,F50,F56,F61,F67,F74,F78,F82,F86,F93,F96,F101,F107,F110,F122,F126,F130,F133,F138)</f>
        <v>18200062.59364</v>
      </c>
      <c r="G7" s="16"/>
    </row>
    <row r="8" customFormat="false" ht="15" hidden="false" customHeight="false" outlineLevel="0" collapsed="false">
      <c r="A8" s="15"/>
      <c r="B8" s="18"/>
      <c r="C8" s="24" t="s">
        <v>12</v>
      </c>
      <c r="D8" s="20" t="n">
        <f aca="false">SUM(D20,D25,D29,D34,D37,D43,D46,D51,D57,D62,D68,D75,D79,D83,D87,D90,D94,D97,D102,D108,D111,D115,D123,D127,D131,D134,D139)</f>
        <v>81269977.08533</v>
      </c>
      <c r="E8" s="20" t="n">
        <f aca="false">SUM(E20,E25,E29,E34,E37,E43,E46,E51,E57,E62,E68,E75,E79,E83,E87,E90,E94,E97,E102,E108,E111,E115,E123,E127,E131,E134,E139)</f>
        <v>80331601.37597</v>
      </c>
      <c r="F8" s="20" t="n">
        <f aca="false">SUM(F20,F25,F29,F34,F37,F43,F46,F51,F57,F62,F68,F75,F79,F83,F87,F90,F94,F97,F102,F108,F111,F115,F123,F127,F131,F134,F139)</f>
        <v>80310110.01113</v>
      </c>
      <c r="G8" s="21" t="n">
        <f aca="false">F8/D8</f>
        <v>0.988189155348325</v>
      </c>
    </row>
    <row r="9" customFormat="false" ht="15" hidden="false" customHeight="false" outlineLevel="0" collapsed="false">
      <c r="A9" s="15"/>
      <c r="B9" s="18"/>
      <c r="C9" s="25" t="s">
        <v>13</v>
      </c>
      <c r="D9" s="23" t="n">
        <f aca="false">SUM(D26,D30,D38,D47,D53,D58,D63,D69,D76,D80,D91,D98,D104,D124,D128,D135)</f>
        <v>625559.96688</v>
      </c>
      <c r="E9" s="23" t="n">
        <f aca="false">SUM(E26,E30,E38,E47,E53,E58,E63,E69,E76,E80,E91,E98,E104,E124,E128,E135)</f>
        <v>599051.75513</v>
      </c>
      <c r="F9" s="23" t="n">
        <f aca="false">SUM(F26,F30,F38,F47,F53,F58,F63,F69,F76,F80,F91,F98,F104,F124,F128,F135)</f>
        <v>599019.35586</v>
      </c>
      <c r="G9" s="16"/>
    </row>
    <row r="10" customFormat="false" ht="15" hidden="false" customHeight="false" outlineLevel="0" collapsed="false">
      <c r="A10" s="15"/>
      <c r="B10" s="18"/>
      <c r="C10" s="22" t="s">
        <v>14</v>
      </c>
      <c r="D10" s="23" t="n">
        <f aca="false">SUM(D21)</f>
        <v>17686579.07339</v>
      </c>
      <c r="E10" s="23" t="n">
        <f aca="false">SUM(E21)</f>
        <v>16918003.07251</v>
      </c>
      <c r="F10" s="23" t="n">
        <f aca="false">SUM(F21)</f>
        <v>16918003.07251</v>
      </c>
      <c r="G10" s="16"/>
    </row>
    <row r="11" customFormat="false" ht="35.05" hidden="false" customHeight="false" outlineLevel="0" collapsed="false">
      <c r="A11" s="15"/>
      <c r="B11" s="18"/>
      <c r="C11" s="26" t="s">
        <v>15</v>
      </c>
      <c r="D11" s="23" t="n">
        <f aca="false">SUM(D22)</f>
        <v>3097560.2</v>
      </c>
      <c r="E11" s="23" t="n">
        <f aca="false">SUM(E22)</f>
        <v>3097560.2</v>
      </c>
      <c r="F11" s="23" t="n">
        <f aca="false">SUM(F22)</f>
        <v>3097560.2</v>
      </c>
      <c r="G11" s="16"/>
    </row>
    <row r="12" customFormat="false" ht="15" hidden="false" customHeight="false" outlineLevel="0" collapsed="false">
      <c r="A12" s="15"/>
      <c r="B12" s="18"/>
      <c r="C12" s="22" t="s">
        <v>16</v>
      </c>
      <c r="D12" s="23" t="n">
        <f aca="false">SUM(D31,D48,D54,D59,D65,D84,D99,D105,D136)</f>
        <v>460503.9603</v>
      </c>
      <c r="E12" s="23" t="n">
        <f aca="false">SUM(E31,E48,E54,E59,E65,E84,E99,E105,E136)</f>
        <v>934417.97265</v>
      </c>
      <c r="F12" s="23" t="n">
        <f aca="false">SUM(F31,F48,F54,F59,F65,F84,F99,F105,F136)</f>
        <v>931536.73421</v>
      </c>
      <c r="G12" s="16"/>
    </row>
    <row r="13" customFormat="false" ht="35.65" hidden="false" customHeight="true" outlineLevel="0" collapsed="false">
      <c r="A13" s="15"/>
      <c r="B13" s="18"/>
      <c r="C13" s="22" t="s">
        <v>17</v>
      </c>
      <c r="D13" s="23" t="n">
        <f aca="false">SUM(D40)</f>
        <v>264.91</v>
      </c>
      <c r="E13" s="23" t="n">
        <f aca="false">SUM(E40)</f>
        <v>264.91</v>
      </c>
      <c r="F13" s="23" t="n">
        <f aca="false">SUM(F40)</f>
        <v>264.91</v>
      </c>
      <c r="G13" s="16"/>
    </row>
    <row r="14" customFormat="false" ht="23.85" hidden="false" customHeight="false" outlineLevel="0" collapsed="false">
      <c r="A14" s="15"/>
      <c r="B14" s="18"/>
      <c r="C14" s="22" t="s">
        <v>18</v>
      </c>
      <c r="D14" s="23" t="n">
        <f aca="false">SUM(D52,D71,D103)</f>
        <v>10004695.6</v>
      </c>
      <c r="E14" s="23" t="n">
        <f aca="false">SUM(E52,E71,E103)</f>
        <v>9681772.7</v>
      </c>
      <c r="F14" s="23" t="n">
        <f aca="false">SUM(F52,F71,F103)</f>
        <v>9681772.7</v>
      </c>
      <c r="G14" s="16"/>
    </row>
    <row r="15" customFormat="false" ht="23.85" hidden="false" customHeight="false" outlineLevel="0" collapsed="false">
      <c r="A15" s="15"/>
      <c r="B15" s="18"/>
      <c r="C15" s="27" t="s">
        <v>19</v>
      </c>
      <c r="D15" s="23" t="n">
        <f aca="false">SUM(D70)</f>
        <v>159620</v>
      </c>
      <c r="E15" s="23" t="n">
        <f aca="false">SUM(E70)</f>
        <v>159620</v>
      </c>
      <c r="F15" s="23" t="n">
        <f aca="false">SUM(F70)</f>
        <v>159620</v>
      </c>
      <c r="G15" s="16"/>
    </row>
    <row r="16" customFormat="false" ht="15" hidden="false" customHeight="false" outlineLevel="0" collapsed="false">
      <c r="A16" s="15"/>
      <c r="B16" s="18"/>
      <c r="C16" s="27" t="s">
        <v>20</v>
      </c>
      <c r="D16" s="23" t="n">
        <f aca="false">SUM(D39,D64,D72)</f>
        <v>1844949.59</v>
      </c>
      <c r="E16" s="23" t="n">
        <f aca="false">SUM(E39,E64,E72)</f>
        <v>1631530.99</v>
      </c>
      <c r="F16" s="23" t="n">
        <f aca="false">SUM(F39,F64,F72)</f>
        <v>1093583.19</v>
      </c>
      <c r="G16" s="16"/>
    </row>
    <row r="17" customFormat="false" ht="15" hidden="false" customHeight="false" outlineLevel="0" collapsed="false">
      <c r="A17" s="15"/>
      <c r="B17" s="16"/>
      <c r="C17" s="28"/>
      <c r="D17" s="23"/>
      <c r="E17" s="16"/>
      <c r="F17" s="16"/>
      <c r="G17" s="16"/>
    </row>
    <row r="18" customFormat="false" ht="15" hidden="false" customHeight="true" outlineLevel="0" collapsed="false">
      <c r="A18" s="29" t="s">
        <v>21</v>
      </c>
      <c r="B18" s="30" t="s">
        <v>22</v>
      </c>
      <c r="C18" s="19" t="s">
        <v>10</v>
      </c>
      <c r="D18" s="31" t="n">
        <f aca="false">D19+D20+D21</f>
        <v>28724579.86241</v>
      </c>
      <c r="E18" s="31" t="n">
        <f aca="false">E19+E20+E21</f>
        <v>27012322.01481</v>
      </c>
      <c r="F18" s="31" t="n">
        <v>21420078.9835</v>
      </c>
      <c r="G18" s="32"/>
    </row>
    <row r="19" customFormat="false" ht="15" hidden="false" customHeight="true" outlineLevel="0" collapsed="false">
      <c r="A19" s="29"/>
      <c r="B19" s="30"/>
      <c r="C19" s="22" t="s">
        <v>11</v>
      </c>
      <c r="D19" s="23" t="n">
        <v>4925825.27444</v>
      </c>
      <c r="E19" s="23" t="n">
        <v>4055422.34483</v>
      </c>
      <c r="F19" s="23" t="n">
        <v>4055422.34483</v>
      </c>
      <c r="G19" s="21"/>
    </row>
    <row r="20" customFormat="false" ht="28.5" hidden="false" customHeight="true" outlineLevel="0" collapsed="false">
      <c r="A20" s="29"/>
      <c r="B20" s="30"/>
      <c r="C20" s="24" t="s">
        <v>23</v>
      </c>
      <c r="D20" s="20" t="n">
        <v>6112175.51458</v>
      </c>
      <c r="E20" s="20" t="n">
        <v>6038896.59747</v>
      </c>
      <c r="F20" s="20" t="n">
        <v>6038896.59747</v>
      </c>
      <c r="G20" s="21" t="n">
        <f aca="false">F20/D20</f>
        <v>0.988010992659618</v>
      </c>
    </row>
    <row r="21" customFormat="false" ht="15" hidden="false" customHeight="true" outlineLevel="0" collapsed="false">
      <c r="A21" s="29"/>
      <c r="B21" s="30"/>
      <c r="C21" s="22" t="s">
        <v>14</v>
      </c>
      <c r="D21" s="23" t="n">
        <v>17686579.07339</v>
      </c>
      <c r="E21" s="23" t="n">
        <v>16918003.07251</v>
      </c>
      <c r="F21" s="23" t="n">
        <v>16918003.07251</v>
      </c>
      <c r="G21" s="21"/>
    </row>
    <row r="22" customFormat="false" ht="40.5" hidden="false" customHeight="true" outlineLevel="0" collapsed="false">
      <c r="A22" s="29"/>
      <c r="B22" s="30"/>
      <c r="C22" s="26" t="s">
        <v>15</v>
      </c>
      <c r="D22" s="33" t="n">
        <v>3097560.2</v>
      </c>
      <c r="E22" s="33" t="n">
        <v>3097560.2</v>
      </c>
      <c r="F22" s="33" t="n">
        <v>3097560.2</v>
      </c>
      <c r="G22" s="34"/>
    </row>
    <row r="23" customFormat="false" ht="15" hidden="false" customHeight="true" outlineLevel="0" collapsed="false">
      <c r="A23" s="35" t="s">
        <v>24</v>
      </c>
      <c r="B23" s="36" t="s">
        <v>25</v>
      </c>
      <c r="C23" s="19" t="s">
        <v>10</v>
      </c>
      <c r="D23" s="31" t="n">
        <f aca="false">SUM(D24:D26)</f>
        <v>19409894.08158</v>
      </c>
      <c r="E23" s="31" t="n">
        <f aca="false">SUM(E24:E26)</f>
        <v>19298678.83089</v>
      </c>
      <c r="F23" s="31" t="n">
        <f aca="false">SUM(F24:F26)</f>
        <v>19298084.1627</v>
      </c>
      <c r="G23" s="32"/>
    </row>
    <row r="24" customFormat="false" ht="15" hidden="false" customHeight="true" outlineLevel="0" collapsed="false">
      <c r="A24" s="35"/>
      <c r="B24" s="36"/>
      <c r="C24" s="22" t="s">
        <v>11</v>
      </c>
      <c r="D24" s="23" t="n">
        <v>1552171.95935</v>
      </c>
      <c r="E24" s="23" t="n">
        <v>1528261.68216</v>
      </c>
      <c r="F24" s="23" t="n">
        <v>1528261.68216</v>
      </c>
      <c r="G24" s="21"/>
    </row>
    <row r="25" customFormat="false" ht="15" hidden="false" customHeight="true" outlineLevel="0" collapsed="false">
      <c r="A25" s="35"/>
      <c r="B25" s="36"/>
      <c r="C25" s="24" t="s">
        <v>12</v>
      </c>
      <c r="D25" s="20" t="n">
        <v>17818041.61032</v>
      </c>
      <c r="E25" s="20" t="n">
        <v>17735152.92715</v>
      </c>
      <c r="F25" s="20" t="n">
        <v>17734568.86215</v>
      </c>
      <c r="G25" s="21" t="n">
        <f aca="false">F25/D25</f>
        <v>0.995315268086384</v>
      </c>
    </row>
    <row r="26" customFormat="false" ht="15" hidden="false" customHeight="true" outlineLevel="0" collapsed="false">
      <c r="A26" s="35"/>
      <c r="B26" s="36"/>
      <c r="C26" s="25" t="s">
        <v>13</v>
      </c>
      <c r="D26" s="37" t="n">
        <v>39680.51191</v>
      </c>
      <c r="E26" s="37" t="n">
        <v>35264.22158</v>
      </c>
      <c r="F26" s="37" t="n">
        <v>35253.61839</v>
      </c>
      <c r="G26" s="21"/>
    </row>
    <row r="27" customFormat="false" ht="15" hidden="false" customHeight="true" outlineLevel="0" collapsed="false">
      <c r="A27" s="38" t="s">
        <v>26</v>
      </c>
      <c r="B27" s="39" t="s">
        <v>27</v>
      </c>
      <c r="C27" s="22" t="s">
        <v>10</v>
      </c>
      <c r="D27" s="23" t="n">
        <f aca="false">D28+D29+D30+D31</f>
        <v>2036648.1098</v>
      </c>
      <c r="E27" s="23" t="n">
        <f aca="false">E28+E29+E30+E31</f>
        <v>2063420.97401</v>
      </c>
      <c r="F27" s="23" t="n">
        <f aca="false">F28+F29+F30+F31</f>
        <v>2051388.7099</v>
      </c>
      <c r="G27" s="40"/>
    </row>
    <row r="28" customFormat="false" ht="15" hidden="false" customHeight="true" outlineLevel="0" collapsed="false">
      <c r="A28" s="38"/>
      <c r="B28" s="39"/>
      <c r="C28" s="22" t="s">
        <v>11</v>
      </c>
      <c r="D28" s="23" t="n">
        <v>745400.72</v>
      </c>
      <c r="E28" s="23" t="n">
        <v>745400.72</v>
      </c>
      <c r="F28" s="23" t="n">
        <v>745400.72</v>
      </c>
      <c r="G28" s="40"/>
    </row>
    <row r="29" s="41" customFormat="true" ht="15" hidden="false" customHeight="true" outlineLevel="0" collapsed="false">
      <c r="A29" s="38"/>
      <c r="B29" s="39"/>
      <c r="C29" s="24" t="s">
        <v>12</v>
      </c>
      <c r="D29" s="20" t="n">
        <v>1200065.83945</v>
      </c>
      <c r="E29" s="20" t="n">
        <v>1198864.47899</v>
      </c>
      <c r="F29" s="20" t="n">
        <v>1189713.45332</v>
      </c>
      <c r="G29" s="40" t="n">
        <f aca="false">F29/D29</f>
        <v>0.99137348486251</v>
      </c>
    </row>
    <row r="30" customFormat="false" ht="15" hidden="false" customHeight="true" outlineLevel="0" collapsed="false">
      <c r="A30" s="38"/>
      <c r="B30" s="39"/>
      <c r="C30" s="22" t="s">
        <v>13</v>
      </c>
      <c r="D30" s="23" t="n">
        <v>5183.18254</v>
      </c>
      <c r="E30" s="23" t="n">
        <v>5183.18252</v>
      </c>
      <c r="F30" s="23" t="n">
        <v>5183.18252</v>
      </c>
      <c r="G30" s="40"/>
    </row>
    <row r="31" customFormat="false" ht="15" hidden="false" customHeight="true" outlineLevel="0" collapsed="false">
      <c r="A31" s="38"/>
      <c r="B31" s="39"/>
      <c r="C31" s="22" t="s">
        <v>16</v>
      </c>
      <c r="D31" s="23" t="n">
        <v>85998.36781</v>
      </c>
      <c r="E31" s="23" t="n">
        <v>113972.5925</v>
      </c>
      <c r="F31" s="23" t="n">
        <v>111091.35406</v>
      </c>
      <c r="G31" s="40"/>
    </row>
    <row r="32" s="43" customFormat="true" ht="15" hidden="false" customHeight="true" outlineLevel="0" collapsed="false">
      <c r="A32" s="38" t="s">
        <v>28</v>
      </c>
      <c r="B32" s="39" t="s">
        <v>29</v>
      </c>
      <c r="C32" s="22" t="s">
        <v>10</v>
      </c>
      <c r="D32" s="42" t="n">
        <f aca="false">SUM(D33:D34)</f>
        <v>65671</v>
      </c>
      <c r="E32" s="42" t="n">
        <f aca="false">SUM(E33:E34)</f>
        <v>63860.23659</v>
      </c>
      <c r="F32" s="42" t="n">
        <f aca="false">SUM(F33:F34)</f>
        <v>63860.23659</v>
      </c>
      <c r="G32" s="40"/>
    </row>
    <row r="33" s="43" customFormat="true" ht="15" hidden="false" customHeight="false" outlineLevel="0" collapsed="false">
      <c r="A33" s="38"/>
      <c r="B33" s="39"/>
      <c r="C33" s="22" t="s">
        <v>11</v>
      </c>
      <c r="D33" s="23" t="n">
        <v>488.2</v>
      </c>
      <c r="E33" s="23" t="n">
        <v>159.94</v>
      </c>
      <c r="F33" s="23" t="n">
        <v>159.94</v>
      </c>
      <c r="G33" s="40"/>
    </row>
    <row r="34" s="43" customFormat="true" ht="15" hidden="false" customHeight="false" outlineLevel="0" collapsed="false">
      <c r="A34" s="38"/>
      <c r="B34" s="39"/>
      <c r="C34" s="24" t="s">
        <v>12</v>
      </c>
      <c r="D34" s="20" t="n">
        <v>65182.8</v>
      </c>
      <c r="E34" s="20" t="n">
        <v>63700.29659</v>
      </c>
      <c r="F34" s="20" t="n">
        <v>63700.29659</v>
      </c>
      <c r="G34" s="40" t="n">
        <f aca="false">F34/D34</f>
        <v>0.977256217744558</v>
      </c>
    </row>
    <row r="35" customFormat="false" ht="15" hidden="false" customHeight="true" outlineLevel="0" collapsed="false">
      <c r="A35" s="38" t="s">
        <v>30</v>
      </c>
      <c r="B35" s="39" t="s">
        <v>31</v>
      </c>
      <c r="C35" s="22" t="s">
        <v>10</v>
      </c>
      <c r="D35" s="42" t="n">
        <f aca="false">SUM(D36:D40)</f>
        <v>11683240.80927</v>
      </c>
      <c r="E35" s="42" t="n">
        <f aca="false">SUM(E36:E40)</f>
        <v>11639154.83243</v>
      </c>
      <c r="F35" s="42" t="n">
        <f aca="false">SUM(F36:F40)</f>
        <v>11639154.83243</v>
      </c>
      <c r="G35" s="40"/>
    </row>
    <row r="36" customFormat="false" ht="15" hidden="false" customHeight="true" outlineLevel="0" collapsed="false">
      <c r="A36" s="38"/>
      <c r="B36" s="39"/>
      <c r="C36" s="22" t="s">
        <v>11</v>
      </c>
      <c r="D36" s="23" t="n">
        <v>2718287.875</v>
      </c>
      <c r="E36" s="23" t="n">
        <v>2711282.42385</v>
      </c>
      <c r="F36" s="23" t="n">
        <v>2711282.42385</v>
      </c>
      <c r="G36" s="40"/>
    </row>
    <row r="37" s="41" customFormat="true" ht="15" hidden="false" customHeight="true" outlineLevel="0" collapsed="false">
      <c r="A37" s="38"/>
      <c r="B37" s="39"/>
      <c r="C37" s="24" t="s">
        <v>12</v>
      </c>
      <c r="D37" s="20" t="n">
        <v>8918752.73427</v>
      </c>
      <c r="E37" s="20" t="n">
        <v>8881672.20858</v>
      </c>
      <c r="F37" s="20" t="n">
        <v>8881672.20858</v>
      </c>
      <c r="G37" s="40" t="n">
        <f aca="false">F37/D37</f>
        <v>0.995842409045884</v>
      </c>
    </row>
    <row r="38" customFormat="false" ht="15" hidden="false" customHeight="true" outlineLevel="0" collapsed="false">
      <c r="A38" s="38"/>
      <c r="B38" s="39"/>
      <c r="C38" s="22" t="s">
        <v>13</v>
      </c>
      <c r="D38" s="23" t="n">
        <v>0</v>
      </c>
      <c r="E38" s="23" t="n">
        <v>0</v>
      </c>
      <c r="F38" s="23" t="n">
        <v>0</v>
      </c>
      <c r="G38" s="40"/>
    </row>
    <row r="39" customFormat="false" ht="15" hidden="false" customHeight="false" outlineLevel="0" collapsed="false">
      <c r="A39" s="38"/>
      <c r="B39" s="39"/>
      <c r="C39" s="22" t="s">
        <v>32</v>
      </c>
      <c r="D39" s="23" t="n">
        <v>45935.29</v>
      </c>
      <c r="E39" s="23" t="n">
        <v>45935.29</v>
      </c>
      <c r="F39" s="23" t="n">
        <v>45935.29</v>
      </c>
      <c r="G39" s="40"/>
    </row>
    <row r="40" customFormat="false" ht="23.85" hidden="false" customHeight="false" outlineLevel="0" collapsed="false">
      <c r="A40" s="38"/>
      <c r="B40" s="39"/>
      <c r="C40" s="22" t="s">
        <v>17</v>
      </c>
      <c r="D40" s="23" t="n">
        <v>264.91</v>
      </c>
      <c r="E40" s="23" t="n">
        <v>264.91</v>
      </c>
      <c r="F40" s="23" t="n">
        <v>264.91</v>
      </c>
      <c r="G40" s="40"/>
    </row>
    <row r="41" customFormat="false" ht="15" hidden="false" customHeight="true" outlineLevel="0" collapsed="false">
      <c r="A41" s="38" t="s">
        <v>33</v>
      </c>
      <c r="B41" s="39" t="s">
        <v>34</v>
      </c>
      <c r="C41" s="22" t="s">
        <v>10</v>
      </c>
      <c r="D41" s="44" t="n">
        <f aca="false">SUM(D42:D43)</f>
        <v>707962.28276</v>
      </c>
      <c r="E41" s="44" t="n">
        <f aca="false">SUM(E42:E43)</f>
        <v>707576.72916</v>
      </c>
      <c r="F41" s="44" t="n">
        <f aca="false">SUM(F42:F43)</f>
        <v>707576.72916</v>
      </c>
      <c r="G41" s="40"/>
    </row>
    <row r="42" customFormat="false" ht="15" hidden="false" customHeight="true" outlineLevel="0" collapsed="false">
      <c r="A42" s="38"/>
      <c r="B42" s="39"/>
      <c r="C42" s="22" t="s">
        <v>11</v>
      </c>
      <c r="D42" s="44" t="n">
        <v>233354.8</v>
      </c>
      <c r="E42" s="44" t="n">
        <v>233354.72899</v>
      </c>
      <c r="F42" s="44" t="n">
        <v>233354.72899</v>
      </c>
      <c r="G42" s="40"/>
    </row>
    <row r="43" s="41" customFormat="true" ht="12" hidden="false" customHeight="true" outlineLevel="0" collapsed="false">
      <c r="A43" s="38"/>
      <c r="B43" s="39"/>
      <c r="C43" s="24" t="s">
        <v>12</v>
      </c>
      <c r="D43" s="45" t="n">
        <v>474607.48276</v>
      </c>
      <c r="E43" s="20" t="n">
        <v>474222.00017</v>
      </c>
      <c r="F43" s="20" t="n">
        <v>474222.00017</v>
      </c>
      <c r="G43" s="40" t="n">
        <f aca="false">F43/D43</f>
        <v>0.99918778653097</v>
      </c>
    </row>
    <row r="44" customFormat="false" ht="15" hidden="false" customHeight="true" outlineLevel="0" collapsed="false">
      <c r="A44" s="38" t="s">
        <v>35</v>
      </c>
      <c r="B44" s="39" t="s">
        <v>36</v>
      </c>
      <c r="C44" s="22" t="s">
        <v>10</v>
      </c>
      <c r="D44" s="23" t="n">
        <f aca="false">SUM(D45:D48)</f>
        <v>1863795.33753</v>
      </c>
      <c r="E44" s="23" t="n">
        <f aca="false">SUM(E45:E48)</f>
        <v>1863773.67762</v>
      </c>
      <c r="F44" s="23" t="n">
        <f aca="false">SUM(F45:F48)</f>
        <v>1863773.67762</v>
      </c>
      <c r="G44" s="40"/>
    </row>
    <row r="45" customFormat="false" ht="15" hidden="false" customHeight="true" outlineLevel="0" collapsed="false">
      <c r="A45" s="38"/>
      <c r="B45" s="39"/>
      <c r="C45" s="22" t="s">
        <v>11</v>
      </c>
      <c r="D45" s="23" t="n">
        <v>158877.38499</v>
      </c>
      <c r="E45" s="23" t="n">
        <v>158877.38499</v>
      </c>
      <c r="F45" s="23" t="n">
        <v>158877.38499</v>
      </c>
      <c r="G45" s="40"/>
    </row>
    <row r="46" s="41" customFormat="true" ht="15" hidden="false" customHeight="true" outlineLevel="0" collapsed="false">
      <c r="A46" s="38"/>
      <c r="B46" s="39"/>
      <c r="C46" s="24" t="s">
        <v>12</v>
      </c>
      <c r="D46" s="20" t="n">
        <v>1655413.57344</v>
      </c>
      <c r="E46" s="20" t="n">
        <v>1655391.91353</v>
      </c>
      <c r="F46" s="20" t="n">
        <v>1655391.91353</v>
      </c>
      <c r="G46" s="40" t="n">
        <f aca="false">F46/D46</f>
        <v>0.999986915710764</v>
      </c>
    </row>
    <row r="47" customFormat="false" ht="15" hidden="false" customHeight="true" outlineLevel="0" collapsed="false">
      <c r="A47" s="38"/>
      <c r="B47" s="39"/>
      <c r="C47" s="22" t="s">
        <v>13</v>
      </c>
      <c r="D47" s="23" t="n">
        <v>1439.24534</v>
      </c>
      <c r="E47" s="23" t="n">
        <v>1439.24534</v>
      </c>
      <c r="F47" s="23" t="n">
        <v>1439.24534</v>
      </c>
      <c r="G47" s="40"/>
    </row>
    <row r="48" customFormat="false" ht="15" hidden="false" customHeight="true" outlineLevel="0" collapsed="false">
      <c r="A48" s="38"/>
      <c r="B48" s="39"/>
      <c r="C48" s="22" t="s">
        <v>16</v>
      </c>
      <c r="D48" s="23" t="n">
        <v>48065.13376</v>
      </c>
      <c r="E48" s="23" t="n">
        <v>48065.13376</v>
      </c>
      <c r="F48" s="23" t="n">
        <v>48065.13376</v>
      </c>
      <c r="G48" s="40"/>
    </row>
    <row r="49" customFormat="false" ht="15" hidden="false" customHeight="true" outlineLevel="0" collapsed="false">
      <c r="A49" s="38" t="s">
        <v>37</v>
      </c>
      <c r="B49" s="39" t="s">
        <v>38</v>
      </c>
      <c r="C49" s="22" t="s">
        <v>10</v>
      </c>
      <c r="D49" s="23" t="n">
        <f aca="false">SUM(D50:D54)</f>
        <v>1425233.60165</v>
      </c>
      <c r="E49" s="23" t="n">
        <f aca="false">SUM(E50:E54)</f>
        <v>1867245.77336</v>
      </c>
      <c r="F49" s="23" t="n">
        <f aca="false">SUM(F50:F54)</f>
        <v>1867245.7734</v>
      </c>
      <c r="G49" s="40"/>
    </row>
    <row r="50" customFormat="false" ht="15" hidden="false" customHeight="true" outlineLevel="0" collapsed="false">
      <c r="A50" s="38"/>
      <c r="B50" s="39"/>
      <c r="C50" s="22" t="s">
        <v>11</v>
      </c>
      <c r="D50" s="23" t="n">
        <v>117521.5</v>
      </c>
      <c r="E50" s="23" t="n">
        <v>117373.55</v>
      </c>
      <c r="F50" s="23" t="n">
        <v>117373.55004</v>
      </c>
      <c r="G50" s="40"/>
    </row>
    <row r="51" s="41" customFormat="true" ht="15" hidden="false" customHeight="true" outlineLevel="0" collapsed="false">
      <c r="A51" s="38"/>
      <c r="B51" s="39"/>
      <c r="C51" s="24" t="s">
        <v>12</v>
      </c>
      <c r="D51" s="20" t="n">
        <v>1008612.10165</v>
      </c>
      <c r="E51" s="20" t="n">
        <v>1004832.4357</v>
      </c>
      <c r="F51" s="20" t="n">
        <v>1004832.4357</v>
      </c>
      <c r="G51" s="40" t="n">
        <f aca="false">F51/D51</f>
        <v>0.996252606979614</v>
      </c>
    </row>
    <row r="52" s="41" customFormat="true" ht="28.5" hidden="false" customHeight="true" outlineLevel="0" collapsed="false">
      <c r="A52" s="38"/>
      <c r="B52" s="39"/>
      <c r="C52" s="22" t="s">
        <v>18</v>
      </c>
      <c r="D52" s="23"/>
      <c r="E52" s="23"/>
      <c r="F52" s="23"/>
      <c r="G52" s="40"/>
    </row>
    <row r="53" customFormat="false" ht="15" hidden="false" customHeight="true" outlineLevel="0" collapsed="false">
      <c r="A53" s="38"/>
      <c r="B53" s="39"/>
      <c r="C53" s="22" t="s">
        <v>13</v>
      </c>
      <c r="D53" s="23" t="n">
        <v>0</v>
      </c>
      <c r="E53" s="23" t="n">
        <v>0</v>
      </c>
      <c r="F53" s="23" t="n">
        <v>0</v>
      </c>
      <c r="G53" s="40"/>
    </row>
    <row r="54" customFormat="false" ht="15" hidden="false" customHeight="true" outlineLevel="0" collapsed="false">
      <c r="A54" s="38"/>
      <c r="B54" s="39"/>
      <c r="C54" s="22" t="s">
        <v>16</v>
      </c>
      <c r="D54" s="23" t="n">
        <v>299100</v>
      </c>
      <c r="E54" s="42" t="n">
        <v>745039.78766</v>
      </c>
      <c r="F54" s="42" t="n">
        <v>745039.78766</v>
      </c>
      <c r="G54" s="40"/>
    </row>
    <row r="55" customFormat="false" ht="15" hidden="false" customHeight="true" outlineLevel="0" collapsed="false">
      <c r="A55" s="38" t="s">
        <v>39</v>
      </c>
      <c r="B55" s="39" t="s">
        <v>40</v>
      </c>
      <c r="C55" s="22" t="s">
        <v>10</v>
      </c>
      <c r="D55" s="42" t="n">
        <f aca="false">SUM(D56:D59)</f>
        <v>2035195.7</v>
      </c>
      <c r="E55" s="42" t="n">
        <f aca="false">SUM(E56:E59)</f>
        <v>1986635.5</v>
      </c>
      <c r="F55" s="42" t="n">
        <f aca="false">SUM(F56:F59)</f>
        <v>1986636.4</v>
      </c>
      <c r="G55" s="40"/>
    </row>
    <row r="56" customFormat="false" ht="15" hidden="false" customHeight="true" outlineLevel="0" collapsed="false">
      <c r="A56" s="38"/>
      <c r="B56" s="39"/>
      <c r="C56" s="22" t="s">
        <v>11</v>
      </c>
      <c r="D56" s="23" t="n">
        <v>257816.3</v>
      </c>
      <c r="E56" s="23" t="n">
        <v>229104.5</v>
      </c>
      <c r="F56" s="23" t="n">
        <v>229104.5</v>
      </c>
      <c r="G56" s="40"/>
    </row>
    <row r="57" s="41" customFormat="true" ht="15" hidden="false" customHeight="true" outlineLevel="0" collapsed="false">
      <c r="A57" s="38"/>
      <c r="B57" s="39"/>
      <c r="C57" s="24" t="s">
        <v>12</v>
      </c>
      <c r="D57" s="20" t="n">
        <v>1777379.4</v>
      </c>
      <c r="E57" s="20" t="n">
        <v>1757531</v>
      </c>
      <c r="F57" s="20" t="n">
        <v>1757531.9</v>
      </c>
      <c r="G57" s="40" t="n">
        <v>0.99</v>
      </c>
    </row>
    <row r="58" customFormat="false" ht="15" hidden="false" customHeight="true" outlineLevel="0" collapsed="false">
      <c r="A58" s="38"/>
      <c r="B58" s="39"/>
      <c r="C58" s="22" t="s">
        <v>13</v>
      </c>
      <c r="D58" s="23" t="n">
        <v>0</v>
      </c>
      <c r="E58" s="23" t="n">
        <v>0</v>
      </c>
      <c r="F58" s="23" t="n">
        <v>0</v>
      </c>
      <c r="G58" s="40"/>
    </row>
    <row r="59" customFormat="false" ht="15" hidden="false" customHeight="true" outlineLevel="0" collapsed="false">
      <c r="A59" s="38"/>
      <c r="B59" s="39"/>
      <c r="C59" s="22" t="s">
        <v>16</v>
      </c>
      <c r="D59" s="23" t="n">
        <v>0</v>
      </c>
      <c r="E59" s="23" t="n">
        <v>0</v>
      </c>
      <c r="F59" s="23" t="n">
        <v>0</v>
      </c>
      <c r="G59" s="40"/>
    </row>
    <row r="60" s="43" customFormat="true" ht="15" hidden="false" customHeight="true" outlineLevel="0" collapsed="false">
      <c r="A60" s="38" t="s">
        <v>41</v>
      </c>
      <c r="B60" s="39" t="s">
        <v>42</v>
      </c>
      <c r="C60" s="22" t="s">
        <v>10</v>
      </c>
      <c r="D60" s="42" t="n">
        <f aca="false">D61+D62+D63+D64+D65</f>
        <v>3586995.7</v>
      </c>
      <c r="E60" s="42" t="n">
        <f aca="false">E61+E62+E63+E64+E65</f>
        <v>3335900.1</v>
      </c>
      <c r="F60" s="42" t="n">
        <f aca="false">F61+F62+F63+F64+F65</f>
        <v>2797952.3</v>
      </c>
      <c r="G60" s="40"/>
    </row>
    <row r="61" s="43" customFormat="true" ht="15" hidden="false" customHeight="true" outlineLevel="0" collapsed="false">
      <c r="A61" s="38"/>
      <c r="B61" s="39"/>
      <c r="C61" s="22" t="s">
        <v>11</v>
      </c>
      <c r="D61" s="23" t="n">
        <v>268379.5</v>
      </c>
      <c r="E61" s="23" t="n">
        <v>268215.5</v>
      </c>
      <c r="F61" s="23" t="n">
        <v>268215.5</v>
      </c>
      <c r="G61" s="40"/>
    </row>
    <row r="62" s="46" customFormat="true" ht="15" hidden="false" customHeight="true" outlineLevel="0" collapsed="false">
      <c r="A62" s="38"/>
      <c r="B62" s="39"/>
      <c r="C62" s="24" t="s">
        <v>12</v>
      </c>
      <c r="D62" s="20" t="n">
        <v>1487488.9</v>
      </c>
      <c r="E62" s="20" t="n">
        <v>1438859.2</v>
      </c>
      <c r="F62" s="20" t="n">
        <v>1438859.2</v>
      </c>
      <c r="G62" s="40" t="n">
        <f aca="false">F62/D62</f>
        <v>0.967307520748558</v>
      </c>
    </row>
    <row r="63" s="43" customFormat="true" ht="15" hidden="false" customHeight="true" outlineLevel="0" collapsed="false">
      <c r="A63" s="38"/>
      <c r="B63" s="39"/>
      <c r="C63" s="22" t="s">
        <v>13</v>
      </c>
      <c r="D63" s="23" t="n">
        <v>57114.7</v>
      </c>
      <c r="E63" s="23" t="n">
        <v>43229.7</v>
      </c>
      <c r="F63" s="23" t="n">
        <v>43229.7</v>
      </c>
      <c r="G63" s="40"/>
    </row>
    <row r="64" s="43" customFormat="true" ht="27" hidden="false" customHeight="true" outlineLevel="0" collapsed="false">
      <c r="A64" s="38"/>
      <c r="B64" s="39"/>
      <c r="C64" s="22" t="s">
        <v>20</v>
      </c>
      <c r="D64" s="23" t="n">
        <v>1774012.6</v>
      </c>
      <c r="E64" s="23" t="n">
        <v>1585595.7</v>
      </c>
      <c r="F64" s="23" t="n">
        <v>1047647.9</v>
      </c>
      <c r="G64" s="40"/>
    </row>
    <row r="65" s="43" customFormat="true" ht="15" hidden="false" customHeight="true" outlineLevel="0" collapsed="false">
      <c r="A65" s="38"/>
      <c r="B65" s="39"/>
      <c r="C65" s="22" t="s">
        <v>16</v>
      </c>
      <c r="D65" s="23"/>
      <c r="E65" s="23" t="n">
        <v>0</v>
      </c>
      <c r="F65" s="23" t="n">
        <v>0</v>
      </c>
      <c r="G65" s="40"/>
    </row>
    <row r="66" customFormat="false" ht="15" hidden="false" customHeight="true" outlineLevel="0" collapsed="false">
      <c r="A66" s="38" t="s">
        <v>43</v>
      </c>
      <c r="B66" s="39" t="s">
        <v>44</v>
      </c>
      <c r="C66" s="22" t="s">
        <v>10</v>
      </c>
      <c r="D66" s="23" t="n">
        <f aca="false">SUM(D67:D72)</f>
        <v>31085222.1</v>
      </c>
      <c r="E66" s="23" t="n">
        <f aca="false">SUM(E67:E72)</f>
        <v>30574763.61845</v>
      </c>
      <c r="F66" s="23" t="n">
        <f aca="false">SUM(F67:F72)</f>
        <v>30574763.6</v>
      </c>
      <c r="G66" s="40"/>
    </row>
    <row r="67" customFormat="false" ht="15" hidden="false" customHeight="true" outlineLevel="0" collapsed="false">
      <c r="A67" s="38"/>
      <c r="B67" s="39"/>
      <c r="C67" s="22" t="s">
        <v>11</v>
      </c>
      <c r="D67" s="23" t="n">
        <v>1415181.9</v>
      </c>
      <c r="E67" s="23" t="n">
        <v>1305321.31845</v>
      </c>
      <c r="F67" s="23" t="n">
        <v>1305321.3</v>
      </c>
      <c r="G67" s="40"/>
    </row>
    <row r="68" s="41" customFormat="true" ht="15" hidden="false" customHeight="true" outlineLevel="0" collapsed="false">
      <c r="A68" s="38"/>
      <c r="B68" s="39"/>
      <c r="C68" s="24" t="s">
        <v>12</v>
      </c>
      <c r="D68" s="20" t="n">
        <v>19486731.2</v>
      </c>
      <c r="E68" s="20" t="n">
        <v>19434857.8</v>
      </c>
      <c r="F68" s="20" t="n">
        <v>19434857.8</v>
      </c>
      <c r="G68" s="40" t="n">
        <f aca="false">F68/D68</f>
        <v>0.997338014289436</v>
      </c>
    </row>
    <row r="69" customFormat="false" ht="15" hidden="false" customHeight="true" outlineLevel="0" collapsed="false">
      <c r="A69" s="38"/>
      <c r="B69" s="39"/>
      <c r="C69" s="22" t="s">
        <v>13</v>
      </c>
      <c r="D69" s="23" t="n">
        <v>8991.7</v>
      </c>
      <c r="E69" s="23" t="n">
        <v>8191.8</v>
      </c>
      <c r="F69" s="23" t="n">
        <v>8191.8</v>
      </c>
      <c r="G69" s="40"/>
    </row>
    <row r="70" customFormat="false" ht="27.35" hidden="false" customHeight="true" outlineLevel="0" collapsed="false">
      <c r="A70" s="38"/>
      <c r="B70" s="39"/>
      <c r="C70" s="27" t="s">
        <v>19</v>
      </c>
      <c r="D70" s="23" t="n">
        <v>159620</v>
      </c>
      <c r="E70" s="23" t="n">
        <v>159620</v>
      </c>
      <c r="F70" s="23" t="n">
        <v>159620</v>
      </c>
      <c r="G70" s="40"/>
    </row>
    <row r="71" customFormat="false" ht="28.5" hidden="false" customHeight="true" outlineLevel="0" collapsed="false">
      <c r="A71" s="38"/>
      <c r="B71" s="39"/>
      <c r="C71" s="27" t="s">
        <v>18</v>
      </c>
      <c r="D71" s="23" t="n">
        <v>9989695.6</v>
      </c>
      <c r="E71" s="23" t="n">
        <v>9666772.7</v>
      </c>
      <c r="F71" s="23" t="n">
        <v>9666772.7</v>
      </c>
      <c r="G71" s="40"/>
    </row>
    <row r="72" customFormat="false" ht="15" hidden="false" customHeight="false" outlineLevel="0" collapsed="false">
      <c r="A72" s="38"/>
      <c r="B72" s="39"/>
      <c r="C72" s="27" t="s">
        <v>20</v>
      </c>
      <c r="D72" s="23" t="n">
        <v>25001.7</v>
      </c>
      <c r="E72" s="23" t="n">
        <v>0</v>
      </c>
      <c r="F72" s="23" t="n">
        <v>0</v>
      </c>
      <c r="G72" s="40"/>
    </row>
    <row r="73" customFormat="false" ht="15" hidden="false" customHeight="true" outlineLevel="0" collapsed="false">
      <c r="A73" s="38" t="s">
        <v>45</v>
      </c>
      <c r="B73" s="39" t="s">
        <v>46</v>
      </c>
      <c r="C73" s="22" t="s">
        <v>10</v>
      </c>
      <c r="D73" s="23" t="n">
        <f aca="false">SUM(D74:D76)</f>
        <v>11190292.16055</v>
      </c>
      <c r="E73" s="23" t="n">
        <f aca="false">SUM(E74:E76)</f>
        <v>10408732.43433</v>
      </c>
      <c r="F73" s="23" t="n">
        <f aca="false">SUM(F74:F76)</f>
        <v>10408732.43433</v>
      </c>
      <c r="G73" s="40"/>
    </row>
    <row r="74" customFormat="false" ht="15" hidden="false" customHeight="true" outlineLevel="0" collapsed="false">
      <c r="A74" s="38"/>
      <c r="B74" s="39"/>
      <c r="C74" s="22" t="s">
        <v>11</v>
      </c>
      <c r="D74" s="23" t="n">
        <v>4818343.55684</v>
      </c>
      <c r="E74" s="23" t="n">
        <v>4174331.35434</v>
      </c>
      <c r="F74" s="23" t="n">
        <v>4174331.35434</v>
      </c>
      <c r="G74" s="40"/>
    </row>
    <row r="75" s="41" customFormat="true" ht="15" hidden="false" customHeight="false" outlineLevel="0" collapsed="false">
      <c r="A75" s="38"/>
      <c r="B75" s="39"/>
      <c r="C75" s="24" t="s">
        <v>12</v>
      </c>
      <c r="D75" s="20" t="n">
        <v>5999620.48177</v>
      </c>
      <c r="E75" s="20" t="n">
        <v>5862297.86802</v>
      </c>
      <c r="F75" s="20" t="n">
        <v>5862297.86802</v>
      </c>
      <c r="G75" s="40" t="n">
        <f aca="false">F75/D75</f>
        <v>0.977111449937999</v>
      </c>
    </row>
    <row r="76" customFormat="false" ht="15" hidden="false" customHeight="true" outlineLevel="0" collapsed="false">
      <c r="A76" s="38"/>
      <c r="B76" s="39"/>
      <c r="C76" s="22" t="s">
        <v>13</v>
      </c>
      <c r="D76" s="23" t="n">
        <v>372328.12194</v>
      </c>
      <c r="E76" s="23" t="n">
        <v>372103.21197</v>
      </c>
      <c r="F76" s="23" t="n">
        <v>372103.21197</v>
      </c>
      <c r="G76" s="40"/>
    </row>
    <row r="77" customFormat="false" ht="15" hidden="false" customHeight="true" outlineLevel="0" collapsed="false">
      <c r="A77" s="38" t="s">
        <v>47</v>
      </c>
      <c r="B77" s="39" t="s">
        <v>48</v>
      </c>
      <c r="C77" s="22" t="s">
        <v>10</v>
      </c>
      <c r="D77" s="23" t="n">
        <f aca="false">D79+D80+D78</f>
        <v>436586.2</v>
      </c>
      <c r="E77" s="23" t="n">
        <f aca="false">E79+E80+E78</f>
        <v>427941.1</v>
      </c>
      <c r="F77" s="23" t="n">
        <f aca="false">F79+F80+F78</f>
        <v>423444.7</v>
      </c>
      <c r="G77" s="40"/>
    </row>
    <row r="78" customFormat="false" ht="15" hidden="false" customHeight="true" outlineLevel="0" collapsed="false">
      <c r="A78" s="38"/>
      <c r="B78" s="39"/>
      <c r="C78" s="22" t="s">
        <v>11</v>
      </c>
      <c r="D78" s="42" t="n">
        <v>0</v>
      </c>
      <c r="E78" s="42" t="n">
        <v>0</v>
      </c>
      <c r="F78" s="42" t="n">
        <v>0</v>
      </c>
      <c r="G78" s="40"/>
    </row>
    <row r="79" customFormat="false" ht="15" hidden="false" customHeight="true" outlineLevel="0" collapsed="false">
      <c r="A79" s="38"/>
      <c r="B79" s="39"/>
      <c r="C79" s="24" t="s">
        <v>12</v>
      </c>
      <c r="D79" s="45" t="n">
        <v>436586.2</v>
      </c>
      <c r="E79" s="45" t="n">
        <v>427941.1</v>
      </c>
      <c r="F79" s="45" t="n">
        <v>423444.7</v>
      </c>
      <c r="G79" s="40" t="n">
        <f aca="false">F79/D79</f>
        <v>0.969899415052514</v>
      </c>
    </row>
    <row r="80" s="41" customFormat="true" ht="15" hidden="false" customHeight="true" outlineLevel="0" collapsed="false">
      <c r="A80" s="38"/>
      <c r="B80" s="39"/>
      <c r="C80" s="22" t="s">
        <v>49</v>
      </c>
      <c r="D80" s="23" t="n">
        <v>0</v>
      </c>
      <c r="E80" s="42" t="n">
        <v>0</v>
      </c>
      <c r="F80" s="42" t="n">
        <v>0</v>
      </c>
      <c r="G80" s="40"/>
    </row>
    <row r="81" s="43" customFormat="true" ht="15" hidden="false" customHeight="true" outlineLevel="0" collapsed="false">
      <c r="A81" s="38" t="s">
        <v>50</v>
      </c>
      <c r="B81" s="39" t="s">
        <v>51</v>
      </c>
      <c r="C81" s="22" t="s">
        <v>10</v>
      </c>
      <c r="D81" s="23" t="n">
        <f aca="false">D83+D84</f>
        <v>40037.1</v>
      </c>
      <c r="E81" s="23" t="n">
        <f aca="false">E83+E84</f>
        <v>39931</v>
      </c>
      <c r="F81" s="23" t="n">
        <f aca="false">F83+F84</f>
        <v>39931</v>
      </c>
      <c r="G81" s="40"/>
    </row>
    <row r="82" s="43" customFormat="true" ht="15" hidden="false" customHeight="true" outlineLevel="0" collapsed="false">
      <c r="A82" s="38"/>
      <c r="B82" s="39"/>
      <c r="C82" s="22" t="s">
        <v>11</v>
      </c>
      <c r="D82" s="42" t="n">
        <v>0</v>
      </c>
      <c r="E82" s="42" t="n">
        <v>0</v>
      </c>
      <c r="F82" s="42" t="n">
        <v>0</v>
      </c>
      <c r="G82" s="40"/>
    </row>
    <row r="83" s="46" customFormat="true" ht="15" hidden="false" customHeight="true" outlineLevel="0" collapsed="false">
      <c r="A83" s="38"/>
      <c r="B83" s="39"/>
      <c r="C83" s="24" t="s">
        <v>12</v>
      </c>
      <c r="D83" s="20" t="n">
        <v>40037.1</v>
      </c>
      <c r="E83" s="20" t="n">
        <v>39931</v>
      </c>
      <c r="F83" s="20" t="n">
        <v>39931</v>
      </c>
      <c r="G83" s="40" t="n">
        <f aca="false">F83/D83</f>
        <v>0.997349957914035</v>
      </c>
    </row>
    <row r="84" s="43" customFormat="true" ht="15" hidden="false" customHeight="true" outlineLevel="0" collapsed="false">
      <c r="A84" s="38"/>
      <c r="B84" s="39"/>
      <c r="C84" s="22" t="s">
        <v>16</v>
      </c>
      <c r="D84" s="23" t="n">
        <v>0</v>
      </c>
      <c r="E84" s="23" t="n">
        <v>0</v>
      </c>
      <c r="F84" s="23" t="n">
        <v>0</v>
      </c>
      <c r="G84" s="40"/>
    </row>
    <row r="85" customFormat="false" ht="15" hidden="false" customHeight="true" outlineLevel="0" collapsed="false">
      <c r="A85" s="38" t="s">
        <v>52</v>
      </c>
      <c r="B85" s="39" t="s">
        <v>53</v>
      </c>
      <c r="C85" s="22" t="s">
        <v>10</v>
      </c>
      <c r="D85" s="23" t="n">
        <f aca="false">D86+D87</f>
        <v>348544.67357</v>
      </c>
      <c r="E85" s="23" t="n">
        <f aca="false">E86+E87</f>
        <v>347638.39743</v>
      </c>
      <c r="F85" s="23" t="n">
        <f aca="false">F86+F87</f>
        <v>347638.39743</v>
      </c>
      <c r="G85" s="40"/>
    </row>
    <row r="86" customFormat="false" ht="15" hidden="false" customHeight="true" outlineLevel="0" collapsed="false">
      <c r="A86" s="38"/>
      <c r="B86" s="39"/>
      <c r="C86" s="22" t="s">
        <v>11</v>
      </c>
      <c r="D86" s="23" t="n">
        <v>30416.4</v>
      </c>
      <c r="E86" s="23" t="n">
        <v>30416.39958</v>
      </c>
      <c r="F86" s="23" t="n">
        <v>30416.39958</v>
      </c>
      <c r="G86" s="40"/>
    </row>
    <row r="87" s="41" customFormat="true" ht="15" hidden="false" customHeight="true" outlineLevel="0" collapsed="false">
      <c r="A87" s="38"/>
      <c r="B87" s="39"/>
      <c r="C87" s="24" t="s">
        <v>12</v>
      </c>
      <c r="D87" s="20" t="n">
        <v>318128.27357</v>
      </c>
      <c r="E87" s="20" t="n">
        <v>317221.99785</v>
      </c>
      <c r="F87" s="20" t="n">
        <v>317221.99785</v>
      </c>
      <c r="G87" s="40" t="n">
        <f aca="false">F87/D87</f>
        <v>0.99715122547949</v>
      </c>
    </row>
    <row r="88" customFormat="false" ht="15" hidden="false" customHeight="true" outlineLevel="0" collapsed="false">
      <c r="A88" s="38" t="s">
        <v>54</v>
      </c>
      <c r="B88" s="39" t="s">
        <v>55</v>
      </c>
      <c r="C88" s="22" t="s">
        <v>10</v>
      </c>
      <c r="D88" s="42" t="n">
        <f aca="false">D90+D91+D89</f>
        <v>1927478.78517</v>
      </c>
      <c r="E88" s="42" t="n">
        <f aca="false">E90+E91+E89</f>
        <v>1925592.44796</v>
      </c>
      <c r="F88" s="42" t="n">
        <f aca="false">F90+F91+F89</f>
        <v>1925592.44796</v>
      </c>
      <c r="G88" s="40"/>
    </row>
    <row r="89" customFormat="false" ht="15" hidden="false" customHeight="true" outlineLevel="0" collapsed="false">
      <c r="A89" s="38"/>
      <c r="B89" s="39"/>
      <c r="C89" s="22" t="s">
        <v>11</v>
      </c>
      <c r="D89" s="42" t="n">
        <v>0</v>
      </c>
      <c r="E89" s="42" t="n">
        <v>0</v>
      </c>
      <c r="F89" s="42" t="n">
        <v>0</v>
      </c>
      <c r="G89" s="40"/>
    </row>
    <row r="90" s="41" customFormat="true" ht="15" hidden="false" customHeight="true" outlineLevel="0" collapsed="false">
      <c r="A90" s="38"/>
      <c r="B90" s="39"/>
      <c r="C90" s="24" t="s">
        <v>12</v>
      </c>
      <c r="D90" s="20" t="n">
        <v>1927478.78517</v>
      </c>
      <c r="E90" s="20" t="n">
        <v>1925592.44796</v>
      </c>
      <c r="F90" s="20" t="n">
        <v>1925592.44796</v>
      </c>
      <c r="G90" s="40" t="n">
        <f aca="false">F90/D90</f>
        <v>0.999021344761606</v>
      </c>
    </row>
    <row r="91" customFormat="false" ht="15" hidden="false" customHeight="true" outlineLevel="0" collapsed="false">
      <c r="A91" s="38"/>
      <c r="B91" s="39"/>
      <c r="C91" s="22" t="s">
        <v>13</v>
      </c>
      <c r="D91" s="23" t="n">
        <v>0</v>
      </c>
      <c r="E91" s="23" t="n">
        <v>0</v>
      </c>
      <c r="F91" s="23" t="n">
        <v>0</v>
      </c>
      <c r="G91" s="40"/>
    </row>
    <row r="92" customFormat="false" ht="15" hidden="false" customHeight="true" outlineLevel="0" collapsed="false">
      <c r="A92" s="38" t="s">
        <v>56</v>
      </c>
      <c r="B92" s="39" t="s">
        <v>57</v>
      </c>
      <c r="C92" s="22" t="s">
        <v>10</v>
      </c>
      <c r="D92" s="23" t="n">
        <v>684059.27426</v>
      </c>
      <c r="E92" s="23" t="n">
        <v>684059.27426</v>
      </c>
      <c r="F92" s="23" t="n">
        <v>684059.27426</v>
      </c>
      <c r="G92" s="40"/>
    </row>
    <row r="93" customFormat="false" ht="15" hidden="false" customHeight="false" outlineLevel="0" collapsed="false">
      <c r="A93" s="38"/>
      <c r="B93" s="39"/>
      <c r="C93" s="22" t="s">
        <v>11</v>
      </c>
      <c r="D93" s="42" t="n">
        <v>436661.6</v>
      </c>
      <c r="E93" s="42" t="n">
        <v>436661.6</v>
      </c>
      <c r="F93" s="42" t="n">
        <v>436661.6</v>
      </c>
      <c r="G93" s="40"/>
    </row>
    <row r="94" customFormat="false" ht="15" hidden="false" customHeight="false" outlineLevel="0" collapsed="false">
      <c r="A94" s="38"/>
      <c r="B94" s="39"/>
      <c r="C94" s="24" t="s">
        <v>12</v>
      </c>
      <c r="D94" s="20" t="n">
        <v>247397.67426</v>
      </c>
      <c r="E94" s="20" t="n">
        <v>247397.67426</v>
      </c>
      <c r="F94" s="20" t="n">
        <v>247397.67426</v>
      </c>
      <c r="G94" s="40" t="n">
        <f aca="false">F94/D94</f>
        <v>1</v>
      </c>
    </row>
    <row r="95" customFormat="false" ht="15" hidden="false" customHeight="true" outlineLevel="0" collapsed="false">
      <c r="A95" s="38" t="s">
        <v>58</v>
      </c>
      <c r="B95" s="39" t="s">
        <v>59</v>
      </c>
      <c r="C95" s="22" t="s">
        <v>10</v>
      </c>
      <c r="D95" s="42" t="n">
        <f aca="false">SUM(D96:D99)</f>
        <v>801462.08096</v>
      </c>
      <c r="E95" s="42" t="n">
        <f aca="false">SUM(E96:E99)</f>
        <v>801114.78271</v>
      </c>
      <c r="F95" s="42" t="n">
        <f aca="false">SUM(F96:F99)</f>
        <v>800908.75408</v>
      </c>
      <c r="G95" s="40"/>
    </row>
    <row r="96" customFormat="false" ht="15" hidden="false" customHeight="true" outlineLevel="0" collapsed="false">
      <c r="A96" s="38"/>
      <c r="B96" s="39"/>
      <c r="C96" s="22" t="s">
        <v>11</v>
      </c>
      <c r="D96" s="42" t="n">
        <v>213750</v>
      </c>
      <c r="E96" s="42" t="n">
        <v>213750</v>
      </c>
      <c r="F96" s="42" t="n">
        <v>213749.99999</v>
      </c>
      <c r="G96" s="40"/>
    </row>
    <row r="97" customFormat="false" ht="15" hidden="false" customHeight="true" outlineLevel="0" collapsed="false">
      <c r="A97" s="38"/>
      <c r="B97" s="39"/>
      <c r="C97" s="24" t="s">
        <v>12</v>
      </c>
      <c r="D97" s="45" t="n">
        <v>575359.77829</v>
      </c>
      <c r="E97" s="45" t="n">
        <v>575012.48004</v>
      </c>
      <c r="F97" s="45" t="n">
        <v>574806.45142</v>
      </c>
      <c r="G97" s="40" t="n">
        <f aca="false">F97/D97</f>
        <v>0.999038294140678</v>
      </c>
    </row>
    <row r="98" s="41" customFormat="true" ht="15" hidden="false" customHeight="true" outlineLevel="0" collapsed="false">
      <c r="A98" s="38"/>
      <c r="B98" s="39"/>
      <c r="C98" s="22" t="s">
        <v>49</v>
      </c>
      <c r="D98" s="23" t="n">
        <v>355.64267</v>
      </c>
      <c r="E98" s="23" t="n">
        <v>355.64267</v>
      </c>
      <c r="F98" s="23" t="n">
        <v>355.64267</v>
      </c>
      <c r="G98" s="40"/>
    </row>
    <row r="99" s="41" customFormat="true" ht="15" hidden="false" customHeight="true" outlineLevel="0" collapsed="false">
      <c r="A99" s="38"/>
      <c r="B99" s="39"/>
      <c r="C99" s="22" t="s">
        <v>16</v>
      </c>
      <c r="D99" s="23" t="n">
        <v>11996.66</v>
      </c>
      <c r="E99" s="23" t="n">
        <v>11996.66</v>
      </c>
      <c r="F99" s="23" t="n">
        <v>11996.66</v>
      </c>
      <c r="G99" s="40"/>
    </row>
    <row r="100" s="43" customFormat="true" ht="15" hidden="false" customHeight="true" outlineLevel="0" collapsed="false">
      <c r="A100" s="38" t="s">
        <v>60</v>
      </c>
      <c r="B100" s="39" t="s">
        <v>61</v>
      </c>
      <c r="C100" s="22" t="s">
        <v>10</v>
      </c>
      <c r="D100" s="23" t="n">
        <f aca="false">SUM(D101:D105)</f>
        <v>525063.76162</v>
      </c>
      <c r="E100" s="23" t="n">
        <f aca="false">SUM(E101:E105)</f>
        <v>524434.01673</v>
      </c>
      <c r="F100" s="23" t="n">
        <f aca="false">SUM(F101:F105)</f>
        <v>521889.66174</v>
      </c>
      <c r="G100" s="40"/>
    </row>
    <row r="101" s="43" customFormat="true" ht="15" hidden="false" customHeight="true" outlineLevel="0" collapsed="false">
      <c r="A101" s="38"/>
      <c r="B101" s="39"/>
      <c r="C101" s="22" t="s">
        <v>11</v>
      </c>
      <c r="D101" s="23" t="n">
        <v>128371.1</v>
      </c>
      <c r="E101" s="23" t="n">
        <v>128366.29006</v>
      </c>
      <c r="F101" s="23" t="n">
        <v>128366.29006</v>
      </c>
      <c r="G101" s="40"/>
    </row>
    <row r="102" s="46" customFormat="true" ht="15" hidden="false" customHeight="true" outlineLevel="0" collapsed="false">
      <c r="A102" s="38"/>
      <c r="B102" s="39"/>
      <c r="C102" s="24" t="s">
        <v>12</v>
      </c>
      <c r="D102" s="20" t="n">
        <v>377999.47116</v>
      </c>
      <c r="E102" s="20" t="n">
        <v>377374.53621</v>
      </c>
      <c r="F102" s="20" t="n">
        <v>374851.9773</v>
      </c>
      <c r="G102" s="40" t="n">
        <f aca="false">F102/D102</f>
        <v>0.991673285017196</v>
      </c>
      <c r="H102" s="43"/>
      <c r="I102" s="43"/>
      <c r="J102" s="43"/>
    </row>
    <row r="103" s="46" customFormat="true" ht="21" hidden="false" customHeight="true" outlineLevel="0" collapsed="false">
      <c r="A103" s="38"/>
      <c r="B103" s="39"/>
      <c r="C103" s="22" t="s">
        <v>18</v>
      </c>
      <c r="D103" s="23" t="n">
        <v>15000</v>
      </c>
      <c r="E103" s="23" t="n">
        <v>15000</v>
      </c>
      <c r="F103" s="23" t="n">
        <v>15000</v>
      </c>
      <c r="G103" s="40"/>
    </row>
    <row r="104" s="43" customFormat="true" ht="15" hidden="false" customHeight="true" outlineLevel="0" collapsed="false">
      <c r="A104" s="38"/>
      <c r="B104" s="39"/>
      <c r="C104" s="22" t="s">
        <v>13</v>
      </c>
      <c r="D104" s="23" t="n">
        <v>2999.80173</v>
      </c>
      <c r="E104" s="23" t="n">
        <v>2999.80173</v>
      </c>
      <c r="F104" s="23" t="n">
        <v>2978.00565</v>
      </c>
      <c r="G104" s="40"/>
    </row>
    <row r="105" s="43" customFormat="true" ht="15" hidden="false" customHeight="true" outlineLevel="0" collapsed="false">
      <c r="A105" s="38"/>
      <c r="B105" s="39"/>
      <c r="C105" s="22" t="s">
        <v>16</v>
      </c>
      <c r="D105" s="23" t="n">
        <v>693.38873</v>
      </c>
      <c r="E105" s="23" t="n">
        <v>693.38873</v>
      </c>
      <c r="F105" s="23" t="n">
        <v>693.38873</v>
      </c>
      <c r="G105" s="40"/>
    </row>
    <row r="106" customFormat="false" ht="15.75" hidden="false" customHeight="true" outlineLevel="0" collapsed="false">
      <c r="A106" s="38" t="s">
        <v>62</v>
      </c>
      <c r="B106" s="47" t="s">
        <v>63</v>
      </c>
      <c r="C106" s="22" t="s">
        <v>10</v>
      </c>
      <c r="D106" s="23" t="n">
        <f aca="false">SUM(D107:D108)</f>
        <v>1079922.9</v>
      </c>
      <c r="E106" s="23" t="n">
        <f aca="false">SUM(E107:E108)</f>
        <v>1070658.3</v>
      </c>
      <c r="F106" s="23" t="n">
        <f aca="false">SUM(F107:F108)</f>
        <v>1070658.3</v>
      </c>
      <c r="G106" s="40"/>
    </row>
    <row r="107" customFormat="false" ht="15" hidden="false" customHeight="true" outlineLevel="0" collapsed="false">
      <c r="A107" s="38"/>
      <c r="B107" s="47"/>
      <c r="C107" s="22" t="s">
        <v>11</v>
      </c>
      <c r="D107" s="23" t="n">
        <v>29657.2</v>
      </c>
      <c r="E107" s="23" t="n">
        <v>29601.9</v>
      </c>
      <c r="F107" s="23" t="n">
        <v>29601.9</v>
      </c>
      <c r="G107" s="40"/>
    </row>
    <row r="108" s="41" customFormat="true" ht="15" hidden="false" customHeight="true" outlineLevel="0" collapsed="false">
      <c r="A108" s="38"/>
      <c r="B108" s="47"/>
      <c r="C108" s="24" t="s">
        <v>12</v>
      </c>
      <c r="D108" s="20" t="n">
        <v>1050265.7</v>
      </c>
      <c r="E108" s="20" t="n">
        <v>1041056.4</v>
      </c>
      <c r="F108" s="20" t="n">
        <v>1041056.4</v>
      </c>
      <c r="G108" s="40" t="n">
        <f aca="false">F108/D108</f>
        <v>0.991231456954179</v>
      </c>
    </row>
    <row r="109" s="48" customFormat="true" ht="15" hidden="false" customHeight="true" outlineLevel="0" collapsed="false">
      <c r="A109" s="38" t="s">
        <v>64</v>
      </c>
      <c r="B109" s="39" t="s">
        <v>65</v>
      </c>
      <c r="C109" s="22" t="s">
        <v>10</v>
      </c>
      <c r="D109" s="23" t="n">
        <f aca="false">SUM(D110:D111)</f>
        <v>9205216.26854</v>
      </c>
      <c r="E109" s="23" t="n">
        <f aca="false">SUM(E110:E111)</f>
        <v>8756132.13157</v>
      </c>
      <c r="F109" s="23" t="n">
        <f aca="false">SUM(F110:F111)</f>
        <v>8756132.13157</v>
      </c>
      <c r="G109" s="40"/>
    </row>
    <row r="110" s="48" customFormat="true" ht="15" hidden="false" customHeight="true" outlineLevel="0" collapsed="false">
      <c r="A110" s="38"/>
      <c r="B110" s="39"/>
      <c r="C110" s="22" t="s">
        <v>11</v>
      </c>
      <c r="D110" s="23" t="n">
        <v>487923.4</v>
      </c>
      <c r="E110" s="23" t="n">
        <v>487923.03477</v>
      </c>
      <c r="F110" s="23" t="n">
        <v>487923.03477</v>
      </c>
      <c r="G110" s="40"/>
    </row>
    <row r="111" s="49" customFormat="true" ht="14.25" hidden="false" customHeight="true" outlineLevel="0" collapsed="false">
      <c r="A111" s="38"/>
      <c r="B111" s="39"/>
      <c r="C111" s="24" t="s">
        <v>12</v>
      </c>
      <c r="D111" s="20" t="n">
        <v>8717292.86854</v>
      </c>
      <c r="E111" s="20" t="n">
        <v>8268209.0968</v>
      </c>
      <c r="F111" s="20" t="n">
        <v>8268209.0968</v>
      </c>
      <c r="G111" s="40" t="n">
        <f aca="false">F111/D111</f>
        <v>0.948483574142529</v>
      </c>
    </row>
    <row r="112" customFormat="false" ht="15" hidden="false" customHeight="true" outlineLevel="0" collapsed="false">
      <c r="A112" s="50" t="s">
        <v>66</v>
      </c>
      <c r="B112" s="51" t="s">
        <v>67</v>
      </c>
      <c r="C112" s="22" t="s">
        <v>10</v>
      </c>
      <c r="D112" s="42" t="n">
        <f aca="false">D113+D114+D116+D117+D118+D119+D120</f>
        <v>13370063.7839412</v>
      </c>
      <c r="E112" s="42" t="n">
        <f aca="false">E113+E114+E116+E117+E118+E119+E120</f>
        <v>13371427.3540978</v>
      </c>
      <c r="F112" s="42" t="n">
        <f aca="false">F113+F114+F116+F117+F118+F119+F120</f>
        <v>13348533.1333378</v>
      </c>
      <c r="G112" s="40"/>
    </row>
    <row r="113" customFormat="false" ht="15" hidden="false" customHeight="true" outlineLevel="0" collapsed="false">
      <c r="A113" s="50"/>
      <c r="B113" s="51"/>
      <c r="C113" s="22" t="s">
        <v>68</v>
      </c>
      <c r="D113" s="23" t="n">
        <v>502372.78517</v>
      </c>
      <c r="E113" s="23" t="n">
        <v>494172.22782</v>
      </c>
      <c r="F113" s="23" t="n">
        <v>508202.27418</v>
      </c>
      <c r="G113" s="40"/>
    </row>
    <row r="114" s="41" customFormat="true" ht="15" hidden="false" customHeight="true" outlineLevel="0" collapsed="false">
      <c r="A114" s="50"/>
      <c r="B114" s="51"/>
      <c r="C114" s="24" t="s">
        <v>12</v>
      </c>
      <c r="D114" s="20" t="n">
        <v>8781609.77870235</v>
      </c>
      <c r="E114" s="20" t="n">
        <v>8775382.41233235</v>
      </c>
      <c r="F114" s="20" t="n">
        <v>8738509.46751235</v>
      </c>
      <c r="G114" s="40"/>
    </row>
    <row r="115" s="41" customFormat="true" ht="22.35" hidden="false" customHeight="true" outlineLevel="0" collapsed="false">
      <c r="A115" s="50"/>
      <c r="B115" s="51"/>
      <c r="C115" s="52" t="s">
        <v>69</v>
      </c>
      <c r="D115" s="20" t="n">
        <v>147884.2709</v>
      </c>
      <c r="E115" s="20" t="n">
        <v>146566.39286</v>
      </c>
      <c r="F115" s="20" t="n">
        <v>146566.39286</v>
      </c>
      <c r="G115" s="40" t="n">
        <f aca="false">F115/D115</f>
        <v>0.991088450232201</v>
      </c>
    </row>
    <row r="116" s="41" customFormat="true" ht="18.75" hidden="false" customHeight="true" outlineLevel="0" collapsed="false">
      <c r="A116" s="50"/>
      <c r="B116" s="51"/>
      <c r="C116" s="22" t="s">
        <v>13</v>
      </c>
      <c r="D116" s="23" t="n">
        <v>6195.21401880119</v>
      </c>
      <c r="E116" s="23" t="n">
        <v>6195.20386541344</v>
      </c>
      <c r="F116" s="23" t="n">
        <v>6195.20386541344</v>
      </c>
      <c r="G116" s="40"/>
    </row>
    <row r="117" s="41" customFormat="true" ht="18.75" hidden="false" customHeight="true" outlineLevel="0" collapsed="false">
      <c r="A117" s="50"/>
      <c r="B117" s="51"/>
      <c r="C117" s="22" t="s">
        <v>70</v>
      </c>
      <c r="D117" s="23" t="n">
        <v>1066586.12349</v>
      </c>
      <c r="E117" s="23" t="n">
        <v>1082347.62752</v>
      </c>
      <c r="F117" s="23" t="n">
        <v>1082347.62752</v>
      </c>
      <c r="G117" s="40"/>
    </row>
    <row r="118" s="41" customFormat="true" ht="27.95" hidden="false" customHeight="true" outlineLevel="0" collapsed="false">
      <c r="A118" s="50"/>
      <c r="B118" s="51"/>
      <c r="C118" s="22" t="s">
        <v>71</v>
      </c>
      <c r="D118" s="23" t="n">
        <v>2982898.9013</v>
      </c>
      <c r="E118" s="23" t="n">
        <v>2982898.9013</v>
      </c>
      <c r="F118" s="23" t="n">
        <v>2982898.9013</v>
      </c>
      <c r="G118" s="40"/>
    </row>
    <row r="119" s="41" customFormat="true" ht="15" hidden="false" customHeight="false" outlineLevel="0" collapsed="false">
      <c r="A119" s="50"/>
      <c r="B119" s="51"/>
      <c r="C119" s="22" t="s">
        <v>72</v>
      </c>
      <c r="D119" s="23" t="n">
        <v>342.92486</v>
      </c>
      <c r="E119" s="23" t="n">
        <v>372.92486</v>
      </c>
      <c r="F119" s="23" t="n">
        <v>321.60256</v>
      </c>
      <c r="G119" s="40"/>
    </row>
    <row r="120" s="41" customFormat="true" ht="23.85" hidden="false" customHeight="false" outlineLevel="0" collapsed="false">
      <c r="A120" s="53"/>
      <c r="B120" s="54"/>
      <c r="C120" s="22" t="s">
        <v>73</v>
      </c>
      <c r="D120" s="23" t="n">
        <v>30058.0564</v>
      </c>
      <c r="E120" s="23" t="n">
        <v>30058.0564</v>
      </c>
      <c r="F120" s="23" t="n">
        <v>30058.0564</v>
      </c>
      <c r="G120" s="40"/>
    </row>
    <row r="121" s="41" customFormat="true" ht="15" hidden="false" customHeight="true" outlineLevel="0" collapsed="false">
      <c r="A121" s="38" t="n">
        <v>23</v>
      </c>
      <c r="B121" s="39" t="s">
        <v>74</v>
      </c>
      <c r="C121" s="22" t="s">
        <v>10</v>
      </c>
      <c r="D121" s="42" t="n">
        <f aca="false">D122+D123+D124</f>
        <v>486268.69378</v>
      </c>
      <c r="E121" s="42" t="n">
        <f aca="false">E122+E123+E124</f>
        <v>486096.30528</v>
      </c>
      <c r="F121" s="42" t="n">
        <f aca="false">F122+F123+F124</f>
        <v>486096.23528</v>
      </c>
      <c r="G121" s="40"/>
    </row>
    <row r="122" s="41" customFormat="true" ht="15" hidden="false" customHeight="true" outlineLevel="0" collapsed="false">
      <c r="A122" s="38"/>
      <c r="B122" s="39"/>
      <c r="C122" s="22" t="s">
        <v>11</v>
      </c>
      <c r="D122" s="42" t="n">
        <v>0</v>
      </c>
      <c r="E122" s="42" t="n">
        <v>0</v>
      </c>
      <c r="F122" s="42" t="n">
        <v>0</v>
      </c>
      <c r="G122" s="40"/>
    </row>
    <row r="123" s="41" customFormat="true" ht="15" hidden="false" customHeight="true" outlineLevel="0" collapsed="false">
      <c r="A123" s="38"/>
      <c r="B123" s="39"/>
      <c r="C123" s="24" t="s">
        <v>12</v>
      </c>
      <c r="D123" s="45" t="n">
        <v>484068.66235</v>
      </c>
      <c r="E123" s="45" t="n">
        <v>483896.43812</v>
      </c>
      <c r="F123" s="45" t="n">
        <v>483896.36812</v>
      </c>
      <c r="G123" s="40" t="n">
        <f aca="false">F123/D123</f>
        <v>0.999644070679636</v>
      </c>
    </row>
    <row r="124" s="41" customFormat="true" ht="15" hidden="false" customHeight="true" outlineLevel="0" collapsed="false">
      <c r="A124" s="38"/>
      <c r="B124" s="39"/>
      <c r="C124" s="52" t="s">
        <v>13</v>
      </c>
      <c r="D124" s="42" t="n">
        <v>2200.03143</v>
      </c>
      <c r="E124" s="42" t="n">
        <v>2199.86716</v>
      </c>
      <c r="F124" s="42" t="n">
        <v>2199.86716</v>
      </c>
      <c r="G124" s="40"/>
    </row>
    <row r="125" s="55" customFormat="true" ht="19.5" hidden="false" customHeight="true" outlineLevel="0" collapsed="false">
      <c r="A125" s="38" t="s">
        <v>75</v>
      </c>
      <c r="B125" s="39" t="s">
        <v>76</v>
      </c>
      <c r="C125" s="22" t="s">
        <v>77</v>
      </c>
      <c r="D125" s="42" t="n">
        <f aca="false">D126+D127+D128</f>
        <v>2215693.76409</v>
      </c>
      <c r="E125" s="42" t="n">
        <f aca="false">E126+E127+E128</f>
        <v>2215963.67529</v>
      </c>
      <c r="F125" s="42" t="n">
        <f aca="false">F126+F127+F128</f>
        <v>2205963.67529</v>
      </c>
      <c r="G125" s="40"/>
    </row>
    <row r="126" s="55" customFormat="true" ht="19.5" hidden="false" customHeight="true" outlineLevel="0" collapsed="false">
      <c r="A126" s="38"/>
      <c r="B126" s="39"/>
      <c r="C126" s="22" t="s">
        <v>68</v>
      </c>
      <c r="D126" s="23" t="n">
        <v>1322216.4</v>
      </c>
      <c r="E126" s="23" t="n">
        <v>1332216.39328</v>
      </c>
      <c r="F126" s="23" t="n">
        <v>1322216.39328</v>
      </c>
      <c r="G126" s="40"/>
    </row>
    <row r="127" s="55" customFormat="true" ht="19.5" hidden="false" customHeight="true" outlineLevel="0" collapsed="false">
      <c r="A127" s="38"/>
      <c r="B127" s="39"/>
      <c r="C127" s="24" t="s">
        <v>12</v>
      </c>
      <c r="D127" s="20" t="n">
        <v>775159.08548</v>
      </c>
      <c r="E127" s="20" t="n">
        <v>767757.28799</v>
      </c>
      <c r="F127" s="20" t="n">
        <v>767757.28799</v>
      </c>
      <c r="G127" s="40" t="n">
        <f aca="false">F127/D127</f>
        <v>0.990451253647609</v>
      </c>
    </row>
    <row r="128" s="55" customFormat="true" ht="19.5" hidden="false" customHeight="true" outlineLevel="0" collapsed="false">
      <c r="A128" s="38"/>
      <c r="B128" s="39"/>
      <c r="C128" s="52" t="s">
        <v>13</v>
      </c>
      <c r="D128" s="23" t="n">
        <v>118318.27861</v>
      </c>
      <c r="E128" s="23" t="n">
        <v>115989.99402</v>
      </c>
      <c r="F128" s="23" t="n">
        <v>115989.99402</v>
      </c>
      <c r="G128" s="40"/>
    </row>
    <row r="129" s="55" customFormat="true" ht="19.5" hidden="false" customHeight="true" outlineLevel="0" collapsed="false">
      <c r="A129" s="38" t="s">
        <v>78</v>
      </c>
      <c r="B129" s="47" t="s">
        <v>79</v>
      </c>
      <c r="C129" s="22" t="s">
        <v>77</v>
      </c>
      <c r="D129" s="42" t="n">
        <f aca="false">SUM(D130:D131)</f>
        <v>4218.19048</v>
      </c>
      <c r="E129" s="42" t="n">
        <f aca="false">SUM(E130:E131)</f>
        <v>4205.61509</v>
      </c>
      <c r="F129" s="42" t="n">
        <f aca="false">SUM(F130:F131)</f>
        <v>4205.61509</v>
      </c>
      <c r="G129" s="40"/>
    </row>
    <row r="130" s="55" customFormat="true" ht="19.5" hidden="false" customHeight="true" outlineLevel="0" collapsed="false">
      <c r="A130" s="38"/>
      <c r="B130" s="47"/>
      <c r="C130" s="22" t="s">
        <v>68</v>
      </c>
      <c r="D130" s="56" t="n">
        <v>2561.2</v>
      </c>
      <c r="E130" s="56" t="n">
        <v>2561.2</v>
      </c>
      <c r="F130" s="56" t="n">
        <v>2561.2</v>
      </c>
      <c r="G130" s="40"/>
    </row>
    <row r="131" s="55" customFormat="true" ht="19.5" hidden="false" customHeight="true" outlineLevel="0" collapsed="false">
      <c r="A131" s="38"/>
      <c r="B131" s="47"/>
      <c r="C131" s="24" t="s">
        <v>12</v>
      </c>
      <c r="D131" s="56" t="n">
        <v>1656.99048</v>
      </c>
      <c r="E131" s="56" t="n">
        <v>1644.41509</v>
      </c>
      <c r="F131" s="56" t="n">
        <v>1644.41509</v>
      </c>
      <c r="G131" s="40" t="n">
        <f aca="false">F131/D131</f>
        <v>0.992410704737423</v>
      </c>
    </row>
    <row r="132" s="57" customFormat="true" ht="19.5" hidden="false" customHeight="true" outlineLevel="0" collapsed="false">
      <c r="A132" s="38" t="n">
        <v>26</v>
      </c>
      <c r="B132" s="39" t="s">
        <v>80</v>
      </c>
      <c r="C132" s="22" t="s">
        <v>77</v>
      </c>
      <c r="D132" s="42" t="n">
        <f aca="false">SUM(D133:D136)</f>
        <v>217838.1476</v>
      </c>
      <c r="E132" s="42" t="n">
        <f aca="false">SUM(E133:E136)</f>
        <v>211495.81819</v>
      </c>
      <c r="F132" s="42" t="n">
        <f aca="false">SUM(F133:F136)</f>
        <v>206963.70155</v>
      </c>
      <c r="G132" s="40"/>
    </row>
    <row r="133" s="57" customFormat="true" ht="19.5" hidden="false" customHeight="true" outlineLevel="0" collapsed="false">
      <c r="A133" s="38"/>
      <c r="B133" s="39"/>
      <c r="C133" s="22" t="s">
        <v>68</v>
      </c>
      <c r="D133" s="23" t="n">
        <v>22148.4</v>
      </c>
      <c r="E133" s="23" t="n">
        <v>21460.34676</v>
      </c>
      <c r="F133" s="23" t="n">
        <v>21460.34676</v>
      </c>
      <c r="G133" s="40"/>
    </row>
    <row r="134" s="57" customFormat="true" ht="19.5" hidden="false" customHeight="true" outlineLevel="0" collapsed="false">
      <c r="A134" s="38"/>
      <c r="B134" s="39"/>
      <c r="C134" s="24" t="s">
        <v>12</v>
      </c>
      <c r="D134" s="20" t="n">
        <v>164090.58689</v>
      </c>
      <c r="E134" s="20" t="n">
        <v>163289.97329</v>
      </c>
      <c r="F134" s="20" t="n">
        <v>158757.85665</v>
      </c>
      <c r="G134" s="40" t="n">
        <f aca="false">F134/D134</f>
        <v>0.967501303145592</v>
      </c>
    </row>
    <row r="135" s="57" customFormat="true" ht="19.5" hidden="false" customHeight="true" outlineLevel="0" collapsed="false">
      <c r="A135" s="38"/>
      <c r="B135" s="39"/>
      <c r="C135" s="52" t="s">
        <v>13</v>
      </c>
      <c r="D135" s="23" t="n">
        <v>16948.75071</v>
      </c>
      <c r="E135" s="23" t="n">
        <v>12095.08814</v>
      </c>
      <c r="F135" s="23" t="n">
        <v>12095.08814</v>
      </c>
      <c r="G135" s="40"/>
    </row>
    <row r="136" s="57" customFormat="true" ht="19.5" hidden="false" customHeight="true" outlineLevel="0" collapsed="false">
      <c r="A136" s="38"/>
      <c r="B136" s="39"/>
      <c r="C136" s="52" t="s">
        <v>16</v>
      </c>
      <c r="D136" s="23" t="n">
        <v>14650.41</v>
      </c>
      <c r="E136" s="23" t="n">
        <v>14650.41</v>
      </c>
      <c r="F136" s="23" t="n">
        <v>14650.41</v>
      </c>
      <c r="G136" s="40"/>
    </row>
    <row r="137" s="57" customFormat="true" ht="19.5" hidden="false" customHeight="true" outlineLevel="0" collapsed="false">
      <c r="A137" s="38" t="n">
        <v>27</v>
      </c>
      <c r="B137" s="47" t="s">
        <v>81</v>
      </c>
      <c r="C137" s="22" t="s">
        <v>77</v>
      </c>
      <c r="D137" s="42" t="n">
        <f aca="false">SUM(D138:D139)</f>
        <v>2500</v>
      </c>
      <c r="E137" s="42" t="n">
        <f aca="false">SUM(E138:E139)</f>
        <v>2431.4093</v>
      </c>
      <c r="F137" s="42" t="n">
        <f aca="false">SUM(F138:F139)</f>
        <v>2431.4093</v>
      </c>
      <c r="G137" s="40"/>
    </row>
    <row r="138" s="57" customFormat="true" ht="19.5" hidden="false" customHeight="true" outlineLevel="0" collapsed="false">
      <c r="A138" s="38"/>
      <c r="B138" s="47"/>
      <c r="C138" s="22" t="s">
        <v>68</v>
      </c>
      <c r="D138" s="42" t="n">
        <v>0</v>
      </c>
      <c r="E138" s="42" t="n">
        <v>0</v>
      </c>
      <c r="F138" s="42" t="n">
        <v>0</v>
      </c>
      <c r="G138" s="40"/>
    </row>
    <row r="139" s="57" customFormat="true" ht="19.5" hidden="false" customHeight="true" outlineLevel="0" collapsed="false">
      <c r="A139" s="38"/>
      <c r="B139" s="47"/>
      <c r="C139" s="24" t="s">
        <v>12</v>
      </c>
      <c r="D139" s="45" t="n">
        <v>2500</v>
      </c>
      <c r="E139" s="45" t="n">
        <v>2431.4093</v>
      </c>
      <c r="F139" s="45" t="n">
        <v>2431.4093</v>
      </c>
      <c r="G139" s="40" t="n">
        <f aca="false">F139/D139</f>
        <v>0.97256372</v>
      </c>
    </row>
    <row r="140" s="1" customFormat="true" ht="22.35" hidden="false" customHeight="true" outlineLevel="0" collapsed="false">
      <c r="A140" s="58" t="s">
        <v>82</v>
      </c>
      <c r="B140" s="58"/>
      <c r="C140" s="58"/>
      <c r="D140" s="58"/>
      <c r="E140" s="58"/>
      <c r="F140" s="58"/>
      <c r="G140" s="58"/>
    </row>
    <row r="141" customFormat="false" ht="15" hidden="false" customHeight="false" outlineLevel="0" collapsed="false">
      <c r="A141" s="1"/>
      <c r="D141" s="59"/>
      <c r="E141" s="59"/>
      <c r="F141" s="59"/>
    </row>
    <row r="142" customFormat="false" ht="15" hidden="false" customHeight="false" outlineLevel="0" collapsed="false">
      <c r="A142" s="1"/>
      <c r="D142" s="59"/>
      <c r="E142" s="59"/>
      <c r="F142" s="59"/>
      <c r="G142" s="60"/>
    </row>
    <row r="143" customFormat="false" ht="15" hidden="true" customHeight="false" outlineLevel="0" collapsed="false">
      <c r="A143" s="1"/>
      <c r="C143" s="1" t="s">
        <v>83</v>
      </c>
      <c r="D143" s="61" t="n">
        <f aca="false">D18+D23+D27+D32+D35+D41+D44+D49+D55+D60+D66+D73+D77+D81+D85+D88+D92+D95+D100+D106+D109+362817.67+D121+D125+D129</f>
        <v>131932100.10802</v>
      </c>
      <c r="E143" s="61"/>
      <c r="F143" s="61"/>
    </row>
    <row r="144" customFormat="false" ht="15" hidden="true" customHeight="false" outlineLevel="0" collapsed="false">
      <c r="A144" s="1"/>
      <c r="C144" s="62" t="s">
        <v>84</v>
      </c>
      <c r="D144" s="62" t="e">
        <f aca="false">D19+D24+D28+#REF!+D42+D45+D50+D56+D61+D67+D74+D78+D86+D89+D93+D96+D101+D107+D110+D122+D130+D126+D82+D36</f>
        <v>#REF!</v>
      </c>
      <c r="E144" s="62"/>
      <c r="F144" s="62"/>
    </row>
    <row r="145" customFormat="false" ht="15" hidden="true" customHeight="false" outlineLevel="0" collapsed="false">
      <c r="A145" s="1"/>
      <c r="C145" s="63" t="s">
        <v>85</v>
      </c>
      <c r="D145" s="62" t="e">
        <f aca="false">D20+D22+D25+D29+D34+D43+D46+D51+D57+D62+D68+D75+D80+D87+D90+D94+D98+D102+D108+D111+#REF!+D123+D131+D127+D83+D37+D134+D139</f>
        <v>#REF!</v>
      </c>
      <c r="E145" s="62" t="e">
        <f aca="false">E20+E22+E25+E29+E34+E43+E46+E51+E57+E62+E68+E75+E80+E87+E90+E94+E98+E102+E108+E111+#REF!+E123+E131+E127+E83+E37</f>
        <v>#REF!</v>
      </c>
      <c r="F145" s="62" t="e">
        <f aca="false">F20+F22+F25+F29+F34+F43+F46+F51+F57+F62+F68+F75+F80+F87+F90+F94+F98+F102+F108+F111+#REF!+F123+F131+F127+F83+F37</f>
        <v>#REF!</v>
      </c>
      <c r="G145" s="1" t="e">
        <f aca="false">F145/D145*100</f>
        <v>#REF!</v>
      </c>
    </row>
    <row r="146" customFormat="false" ht="15" hidden="true" customHeight="false" outlineLevel="0" collapsed="false">
      <c r="A146" s="1"/>
    </row>
    <row r="147" customFormat="false" ht="15" hidden="true" customHeight="false" outlineLevel="0" collapsed="false">
      <c r="A147" s="1"/>
      <c r="D147" s="59"/>
    </row>
    <row r="148" customFormat="false" ht="15" hidden="true" customHeight="false" outlineLevel="0" collapsed="false">
      <c r="A148" s="1"/>
    </row>
    <row r="149" customFormat="false" ht="15" hidden="false" customHeight="false" outlineLevel="0" collapsed="false">
      <c r="A149" s="1"/>
    </row>
    <row r="150" customFormat="false" ht="15" hidden="false" customHeight="false" outlineLevel="0" collapsed="false">
      <c r="A150" s="1"/>
    </row>
    <row r="151" customFormat="false" ht="15" hidden="false" customHeight="false" outlineLevel="0" collapsed="false">
      <c r="A151" s="1"/>
    </row>
    <row r="152" customFormat="false" ht="15" hidden="true" customHeight="false" outlineLevel="0" collapsed="false">
      <c r="B152" s="64" t="s">
        <v>86</v>
      </c>
      <c r="C152" s="65"/>
      <c r="D152" s="66" t="n">
        <f aca="false">D19+D24+D28+D36+D42+D45+D50+D56+D61+D67+D74+D78+D82+D86+D89+D93+D96+D101+D107+D110+D122+D126+D130+D133+D138</f>
        <v>19884866.47062</v>
      </c>
      <c r="E152" s="67" t="n">
        <f aca="false">E19+E24+E28+E36+E42+E45+E50+E56+E61+E67+E74+E78+E82+E86+E89+E93+E96+E101+E107+E110+E122+E126+E130+E133+E138</f>
        <v>18209902.67206</v>
      </c>
      <c r="F152" s="67" t="n">
        <f aca="false">F19+F24+F28+F36+F42+F45+F50+F56+F61+F67+F74+F78+F82+F86+F89+F93+F96+F101+F107+F110+F122+F126+F130+F133+F138</f>
        <v>18199902.65364</v>
      </c>
    </row>
    <row r="153" customFormat="false" ht="15" hidden="true" customHeight="false" outlineLevel="0" collapsed="false">
      <c r="B153" s="64" t="s">
        <v>87</v>
      </c>
      <c r="C153" s="65"/>
      <c r="D153" s="66" t="e">
        <f aca="false">D20+D25+D29+D34+D37+D43+D46+D51+D57+D62+D68+D75+D79+D83+D87+D90+D94+D97+D102+D108+D111+#REF!+D123+D127+D131+D134+D139+D22</f>
        <v>#REF!</v>
      </c>
      <c r="E153" s="67" t="e">
        <f aca="false">E20+E25+E29+E34+E37+E43+E46+E51+E57+E62+E68+E75+E79+E83+E87+E90+E94+E97+E102+E108+E111+#REF!+E123+E127+E131+E134+E139+E22</f>
        <v>#REF!</v>
      </c>
      <c r="F153" s="67" t="e">
        <f aca="false">F20+F25+F29+F34+F37+F43+F46+F51+F57+F62+F68+F75+F79+F83+F87+F90+F94+F97+F102+F108+F111+#REF!+F123+F127+F131+F134+F139+F22</f>
        <v>#REF!</v>
      </c>
      <c r="G153" s="1" t="e">
        <f aca="false">F153/D153*100</f>
        <v>#REF!</v>
      </c>
    </row>
    <row r="154" customFormat="false" ht="46.95" hidden="true" customHeight="false" outlineLevel="0" collapsed="false">
      <c r="B154" s="64" t="s">
        <v>88</v>
      </c>
      <c r="C154" s="65"/>
      <c r="D154" s="66" t="n">
        <f aca="false">D22</f>
        <v>3097560.2</v>
      </c>
      <c r="E154" s="66" t="n">
        <f aca="false">E22</f>
        <v>3097560.2</v>
      </c>
      <c r="F154" s="66" t="n">
        <f aca="false">F22</f>
        <v>3097560.2</v>
      </c>
      <c r="G154" s="68"/>
    </row>
    <row r="155" customFormat="false" ht="23.85" hidden="true" customHeight="false" outlineLevel="0" collapsed="false">
      <c r="B155" s="64" t="s">
        <v>89</v>
      </c>
      <c r="C155" s="65"/>
      <c r="D155" s="66" t="n">
        <f aca="false">D52</f>
        <v>0</v>
      </c>
      <c r="E155" s="67" t="n">
        <f aca="false">E52</f>
        <v>0</v>
      </c>
      <c r="F155" s="67" t="n">
        <f aca="false">F52</f>
        <v>0</v>
      </c>
    </row>
    <row r="156" customFormat="false" ht="23.85" hidden="true" customHeight="false" outlineLevel="0" collapsed="false">
      <c r="B156" s="64" t="s">
        <v>90</v>
      </c>
      <c r="C156" s="65"/>
      <c r="D156" s="66" t="n">
        <v>0</v>
      </c>
      <c r="E156" s="66" t="n">
        <v>0</v>
      </c>
      <c r="F156" s="65" t="n">
        <v>0</v>
      </c>
    </row>
    <row r="157" customFormat="false" ht="23.85" hidden="true" customHeight="false" outlineLevel="0" collapsed="false">
      <c r="B157" s="64" t="s">
        <v>91</v>
      </c>
      <c r="C157" s="65"/>
      <c r="D157" s="66" t="n">
        <f aca="false">D70+D64</f>
        <v>1933632.6</v>
      </c>
      <c r="E157" s="67" t="n">
        <f aca="false">E70+E64</f>
        <v>1745215.7</v>
      </c>
      <c r="F157" s="67" t="n">
        <f aca="false">F70+F64</f>
        <v>1207267.9</v>
      </c>
    </row>
    <row r="158" customFormat="false" ht="15" hidden="true" customHeight="false" outlineLevel="0" collapsed="false">
      <c r="B158" s="64" t="s">
        <v>77</v>
      </c>
      <c r="C158" s="65"/>
      <c r="D158" s="69" t="e">
        <f aca="false">D152+D153+D154+D155+D156+D157</f>
        <v>#REF!</v>
      </c>
      <c r="E158" s="70" t="e">
        <f aca="false">E152+E153+E154+E155+E156+E157</f>
        <v>#REF!</v>
      </c>
      <c r="F158" s="71" t="e">
        <f aca="false">F152+F153+F154+F155+F156+F157</f>
        <v>#REF!</v>
      </c>
    </row>
    <row r="159" customFormat="false" ht="15" hidden="true" customHeight="false" outlineLevel="0" collapsed="false"/>
    <row r="160" customFormat="false" ht="15" hidden="true" customHeight="false" outlineLevel="0" collapsed="false"/>
    <row r="161" customFormat="false" ht="15" hidden="true" customHeight="true" outlineLevel="0" collapsed="false">
      <c r="B161" s="64" t="s">
        <v>92</v>
      </c>
      <c r="C161" s="65"/>
      <c r="D161" s="72" t="n">
        <v>11376634.37021</v>
      </c>
      <c r="E161" s="72" t="n">
        <v>10774468.77238</v>
      </c>
      <c r="F161" s="1" t="s">
        <v>93</v>
      </c>
    </row>
    <row r="162" customFormat="false" ht="15" hidden="true" customHeight="false" outlineLevel="0" collapsed="false">
      <c r="B162" s="64"/>
      <c r="C162" s="65"/>
      <c r="D162" s="72" t="n">
        <v>3780274.22908</v>
      </c>
      <c r="E162" s="72" t="n">
        <v>3683173.17248</v>
      </c>
      <c r="F162" s="1" t="s">
        <v>94</v>
      </c>
    </row>
    <row r="163" customFormat="false" ht="15" hidden="true" customHeight="true" outlineLevel="0" collapsed="false">
      <c r="B163" s="64" t="s">
        <v>95</v>
      </c>
      <c r="C163" s="65"/>
      <c r="D163" s="72" t="n">
        <v>66672945.83299</v>
      </c>
      <c r="E163" s="72" t="n">
        <v>65535891.7540299</v>
      </c>
      <c r="F163" s="1" t="s">
        <v>93</v>
      </c>
    </row>
    <row r="164" customFormat="false" ht="15" hidden="true" customHeight="false" outlineLevel="0" collapsed="false">
      <c r="B164" s="64"/>
      <c r="C164" s="65"/>
      <c r="D164" s="72" t="n">
        <v>3387893.71989</v>
      </c>
      <c r="E164" s="72" t="n">
        <v>3048241.29087</v>
      </c>
      <c r="F164" s="1" t="s">
        <v>94</v>
      </c>
    </row>
    <row r="165" customFormat="false" ht="35.05" hidden="true" customHeight="false" outlineLevel="0" collapsed="false">
      <c r="B165" s="64" t="s">
        <v>96</v>
      </c>
      <c r="C165" s="65"/>
      <c r="D165" s="72" t="n">
        <v>8227206.0572</v>
      </c>
      <c r="E165" s="72" t="n">
        <v>8162087.86607</v>
      </c>
      <c r="F165" s="1" t="s">
        <v>93</v>
      </c>
    </row>
    <row r="166" customFormat="false" ht="23.85" hidden="true" customHeight="false" outlineLevel="0" collapsed="false">
      <c r="B166" s="64" t="s">
        <v>97</v>
      </c>
      <c r="C166" s="65"/>
      <c r="D166" s="72"/>
      <c r="E166" s="73"/>
      <c r="F166" s="1" t="s">
        <v>94</v>
      </c>
    </row>
    <row r="167" customFormat="false" ht="23.85" hidden="true" customHeight="false" outlineLevel="0" collapsed="false">
      <c r="B167" s="64" t="s">
        <v>98</v>
      </c>
      <c r="C167" s="65"/>
      <c r="D167" s="72" t="n">
        <v>497113.13904</v>
      </c>
      <c r="E167" s="72" t="n">
        <v>459638.71903</v>
      </c>
      <c r="F167" s="1" t="s">
        <v>94</v>
      </c>
    </row>
    <row r="168" customFormat="false" ht="15" hidden="true" customHeight="false" outlineLevel="0" collapsed="false">
      <c r="B168" s="74" t="s">
        <v>99</v>
      </c>
      <c r="D168" s="75" t="n">
        <f aca="false">SUM(D161:D167)</f>
        <v>93942067.34841</v>
      </c>
      <c r="E168" s="76" t="n">
        <f aca="false">SUM(E161:E167)</f>
        <v>91663501.5748599</v>
      </c>
    </row>
    <row r="169" customFormat="false" ht="15" hidden="true" customHeight="false" outlineLevel="0" collapsed="false">
      <c r="B169" s="74" t="s">
        <v>100</v>
      </c>
      <c r="D169" s="75" t="n">
        <v>2581555.54018</v>
      </c>
      <c r="E169" s="77" t="n">
        <v>2512819.47387</v>
      </c>
    </row>
    <row r="170" customFormat="false" ht="15" hidden="true" customHeight="false" outlineLevel="0" collapsed="false">
      <c r="B170" s="74" t="s">
        <v>101</v>
      </c>
      <c r="D170" s="75" t="n">
        <f aca="false">D168+D169</f>
        <v>96523622.88859</v>
      </c>
      <c r="E170" s="76" t="n">
        <f aca="false">E168+E169</f>
        <v>94176321.0487299</v>
      </c>
    </row>
    <row r="172" customFormat="false" ht="15" hidden="false" customHeight="false" outlineLevel="0" collapsed="false">
      <c r="D172" s="78"/>
    </row>
    <row r="177" customFormat="false" ht="15" hidden="false" customHeight="false" outlineLevel="0" collapsed="false">
      <c r="B177" s="78"/>
    </row>
    <row r="190" customFormat="false" ht="15" hidden="false" customHeight="false" outlineLevel="0" collapsed="false">
      <c r="C190" s="75"/>
    </row>
    <row r="1048576" customFormat="false" ht="12.8" hidden="false" customHeight="false" outlineLevel="0" collapsed="false"/>
  </sheetData>
  <autoFilter ref="A5:G140"/>
  <mergeCells count="64">
    <mergeCell ref="F1:G1"/>
    <mergeCell ref="A2:G2"/>
    <mergeCell ref="A3:A4"/>
    <mergeCell ref="B3:B4"/>
    <mergeCell ref="C3:C4"/>
    <mergeCell ref="A6:A16"/>
    <mergeCell ref="B6:B16"/>
    <mergeCell ref="A18:A22"/>
    <mergeCell ref="B18:B22"/>
    <mergeCell ref="A23:A26"/>
    <mergeCell ref="B23:B26"/>
    <mergeCell ref="A27:A31"/>
    <mergeCell ref="B27:B31"/>
    <mergeCell ref="A32:A34"/>
    <mergeCell ref="B32:B34"/>
    <mergeCell ref="A35:A40"/>
    <mergeCell ref="B35:B40"/>
    <mergeCell ref="A41:A43"/>
    <mergeCell ref="B41:B43"/>
    <mergeCell ref="A44:A48"/>
    <mergeCell ref="B44:B48"/>
    <mergeCell ref="A49:A54"/>
    <mergeCell ref="B49:B54"/>
    <mergeCell ref="A55:A59"/>
    <mergeCell ref="B55:B59"/>
    <mergeCell ref="A60:A65"/>
    <mergeCell ref="B60:B65"/>
    <mergeCell ref="A66:A72"/>
    <mergeCell ref="B66:B72"/>
    <mergeCell ref="A73:A76"/>
    <mergeCell ref="B73:B76"/>
    <mergeCell ref="A77:A80"/>
    <mergeCell ref="B77:B80"/>
    <mergeCell ref="A81:A84"/>
    <mergeCell ref="B81:B84"/>
    <mergeCell ref="A85:A87"/>
    <mergeCell ref="B85:B87"/>
    <mergeCell ref="A88:A91"/>
    <mergeCell ref="B88:B91"/>
    <mergeCell ref="A92:A94"/>
    <mergeCell ref="B92:B94"/>
    <mergeCell ref="A95:A99"/>
    <mergeCell ref="B95:B99"/>
    <mergeCell ref="A100:A105"/>
    <mergeCell ref="B100:B105"/>
    <mergeCell ref="A106:A108"/>
    <mergeCell ref="B106:B108"/>
    <mergeCell ref="A109:A111"/>
    <mergeCell ref="B109:B111"/>
    <mergeCell ref="A112:A119"/>
    <mergeCell ref="B112:B119"/>
    <mergeCell ref="A121:A124"/>
    <mergeCell ref="B121:B124"/>
    <mergeCell ref="A125:A128"/>
    <mergeCell ref="B125:B128"/>
    <mergeCell ref="A129:A131"/>
    <mergeCell ref="B129:B131"/>
    <mergeCell ref="A132:A136"/>
    <mergeCell ref="B132:B136"/>
    <mergeCell ref="A137:A139"/>
    <mergeCell ref="B137:B139"/>
    <mergeCell ref="A140:G140"/>
    <mergeCell ref="B161:B162"/>
    <mergeCell ref="B163:B164"/>
  </mergeCells>
  <printOptions headings="false" gridLines="false" gridLinesSet="true" horizontalCentered="false" verticalCentered="false"/>
  <pageMargins left="0.236111111111111" right="0.236111111111111" top="0.551388888888889" bottom="0.3541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8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1767</TotalTime>
  <Application>LibreOffice/24.2.0.3$Windows_X86_64 LibreOffice_project/da48488a73ddd66ea24cf16bbc4f7b9c08e9bea1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2024-05-13T12:59:16Z</dcterms:modified>
  <cp:revision>87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